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735" windowHeight="11955"/>
  </bookViews>
  <sheets>
    <sheet name="Arb. Existentes" sheetId="1" r:id="rId1"/>
    <sheet name="Arb. Erradicar" sheetId="2" r:id="rId2"/>
    <sheet name="Arb. Propuestos" sheetId="3" r:id="rId3"/>
    <sheet name="Tabla comparativa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F37" i="2"/>
  <c r="G34"/>
  <c r="G32"/>
  <c r="G30"/>
  <c r="G28"/>
  <c r="G26"/>
  <c r="G24"/>
  <c r="G22"/>
  <c r="G20"/>
  <c r="G18"/>
  <c r="G16"/>
  <c r="G14"/>
  <c r="G12"/>
  <c r="G10"/>
  <c r="F58" i="1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S40" i="3"/>
  <c r="T38"/>
  <c r="T36"/>
  <c r="S34"/>
  <c r="T32"/>
  <c r="T30"/>
  <c r="T28"/>
  <c r="T26"/>
  <c r="T24"/>
  <c r="T22"/>
  <c r="T20"/>
  <c r="T18"/>
  <c r="T16"/>
  <c r="T14"/>
  <c r="T12"/>
  <c r="T10"/>
  <c r="T8"/>
  <c r="L43"/>
  <c r="L41"/>
  <c r="M41" s="1"/>
  <c r="L39"/>
  <c r="M39" s="1"/>
  <c r="K34"/>
  <c r="L36" s="1"/>
  <c r="J34"/>
  <c r="I34"/>
  <c r="H34"/>
  <c r="F34"/>
  <c r="E34"/>
  <c r="D34"/>
  <c r="C34"/>
  <c r="L32"/>
  <c r="L30"/>
  <c r="M28"/>
  <c r="L28"/>
  <c r="M26"/>
  <c r="L26"/>
  <c r="M24"/>
  <c r="L24"/>
  <c r="M22"/>
  <c r="L22"/>
  <c r="L20"/>
  <c r="L18"/>
  <c r="L16"/>
  <c r="M14"/>
  <c r="L14"/>
  <c r="L12"/>
  <c r="L10"/>
  <c r="L8"/>
  <c r="L34" s="1"/>
  <c r="G14" i="4"/>
  <c r="F14"/>
  <c r="E14"/>
  <c r="D14"/>
  <c r="C14"/>
  <c r="H11"/>
  <c r="H10"/>
  <c r="H7"/>
  <c r="H14" s="1"/>
  <c r="M10" i="3" l="1"/>
  <c r="M12"/>
  <c r="M16"/>
  <c r="M18"/>
  <c r="M20"/>
  <c r="M30"/>
  <c r="M32"/>
  <c r="M8"/>
</calcChain>
</file>

<file path=xl/sharedStrings.xml><?xml version="1.0" encoding="utf-8"?>
<sst xmlns="http://schemas.openxmlformats.org/spreadsheetml/2006/main" count="334" uniqueCount="191">
  <si>
    <t>UBICACIÓN</t>
  </si>
  <si>
    <t>AREA M2</t>
  </si>
  <si>
    <t>ESPECIES ARBOREAS EXISTENTES</t>
  </si>
  <si>
    <t>ESPECIES ARBOREAS EXISTENTES A CONSERVAR</t>
  </si>
  <si>
    <t>ESPECIES ARBOREAS A ERRADICAR</t>
  </si>
  <si>
    <t>ESPECIES ARBOREAS A TRASLADAR</t>
  </si>
  <si>
    <t>ESPECIES ARBOREAS PROPUESTAS</t>
  </si>
  <si>
    <t>BORDE EL POBLADO</t>
  </si>
  <si>
    <t>PUENTE DE LA INTEGRACION</t>
  </si>
  <si>
    <t>ALAMEDA DEL CANAL</t>
  </si>
  <si>
    <t>BORDE TRONCAL DE AGUABLANCA</t>
  </si>
  <si>
    <t>INTERIOR LOTE</t>
  </si>
  <si>
    <t>BORDE AV. CIUDAD DE CALI</t>
  </si>
  <si>
    <t>SEPARADOR VIAL CIUDAD DE CALI</t>
  </si>
  <si>
    <t xml:space="preserve">BORDE ALFONSO BONILLA </t>
  </si>
  <si>
    <t>TOTAL</t>
  </si>
  <si>
    <t>PESO PORCENTUAL POR ESPECIE DE ARBOLES PROPUESTOS</t>
  </si>
  <si>
    <t>INTERIOR DEL LOTE</t>
  </si>
  <si>
    <t>ZONA VERDE DEL CANAL</t>
  </si>
  <si>
    <t>SEPARADOR VIAL</t>
  </si>
  <si>
    <t>BORDE ALFONSO BONILLA ARAGON</t>
  </si>
  <si>
    <t>TOTAL ARBOLES POR ESPECIE</t>
  </si>
  <si>
    <t>% POR ESPECIE</t>
  </si>
  <si>
    <t>ACACIA AMARILLA</t>
  </si>
  <si>
    <t>ACACIA ROJA</t>
  </si>
  <si>
    <t>ALMENDRO</t>
  </si>
  <si>
    <t>CARBONERO</t>
  </si>
  <si>
    <t>CARBONERO ROJO</t>
  </si>
  <si>
    <t>CEIBA</t>
  </si>
  <si>
    <t>CEREZO</t>
  </si>
  <si>
    <t>GUALANDAY</t>
  </si>
  <si>
    <t>GUAYACAN AMARILLO</t>
  </si>
  <si>
    <t>GUAYACAN ROSADO</t>
  </si>
  <si>
    <t>GUAYACAN LILA</t>
  </si>
  <si>
    <t xml:space="preserve">PALMA </t>
  </si>
  <si>
    <t>VERANERA</t>
  </si>
  <si>
    <t>TOTAL ARBOLES</t>
  </si>
  <si>
    <t>Total arboles propuestos</t>
  </si>
  <si>
    <t xml:space="preserve"> PLANTAS ORNAMENTALES</t>
  </si>
  <si>
    <t>MANI FORRAJERO</t>
  </si>
  <si>
    <t>Jz</t>
  </si>
  <si>
    <t>TOTAL PLANTAS ORNAMENTALES</t>
  </si>
  <si>
    <t>NOMBRE COMUN</t>
  </si>
  <si>
    <t>FAMILIA</t>
  </si>
  <si>
    <t>CANTIDAD DE ARBOLES POR ESPECIE</t>
  </si>
  <si>
    <t>NOMBRE CIENTIFICO</t>
  </si>
  <si>
    <t>Aa</t>
  </si>
  <si>
    <t>Acacia Floramarilla</t>
  </si>
  <si>
    <t>CAESALPINACEAE</t>
  </si>
  <si>
    <t>Cassia Siamea</t>
  </si>
  <si>
    <t>Ag</t>
  </si>
  <si>
    <t>Acacia de Girardot</t>
  </si>
  <si>
    <t>Delonix Roja</t>
  </si>
  <si>
    <t>Al</t>
  </si>
  <si>
    <t>Almendro</t>
  </si>
  <si>
    <t>COMBRETACEAE</t>
  </si>
  <si>
    <t>Terminalia Catappa</t>
  </si>
  <si>
    <t>Ca</t>
  </si>
  <si>
    <t>Carbonero</t>
  </si>
  <si>
    <t>MIMOSACEAE</t>
  </si>
  <si>
    <t>Calliandra Pittieri</t>
  </si>
  <si>
    <t>CaR</t>
  </si>
  <si>
    <t>Carbonero Rojo</t>
  </si>
  <si>
    <t>Calliandra Haemathocephala</t>
  </si>
  <si>
    <t>Ce</t>
  </si>
  <si>
    <t xml:space="preserve">Ceiba </t>
  </si>
  <si>
    <t>BOMBACACEAE</t>
  </si>
  <si>
    <t>Ceiba Pentandra</t>
  </si>
  <si>
    <t>Cr</t>
  </si>
  <si>
    <t>Cerezo</t>
  </si>
  <si>
    <t>MALPIGHIACEAE</t>
  </si>
  <si>
    <t>Malphigia Punicifolia</t>
  </si>
  <si>
    <t>Gu</t>
  </si>
  <si>
    <t>Gualanday</t>
  </si>
  <si>
    <t>BIGNONIACEAE</t>
  </si>
  <si>
    <t>Jacaranda Caicana</t>
  </si>
  <si>
    <t>Ga</t>
  </si>
  <si>
    <t>Flor amarillo</t>
  </si>
  <si>
    <t>Tabebuia Chrysantha</t>
  </si>
  <si>
    <t>Gr</t>
  </si>
  <si>
    <t>Guayacan Rosado y lila</t>
  </si>
  <si>
    <t>Tabebuia Rosea</t>
  </si>
  <si>
    <t>Gl</t>
  </si>
  <si>
    <t>Plz</t>
  </si>
  <si>
    <t>Palma Zancona</t>
  </si>
  <si>
    <t>PALMAE</t>
  </si>
  <si>
    <t>Ve</t>
  </si>
  <si>
    <t>Veranera</t>
  </si>
  <si>
    <t>NYCTAGINACEAE</t>
  </si>
  <si>
    <t>Bouganvilia spectabilis L</t>
  </si>
  <si>
    <t>Mfo</t>
  </si>
  <si>
    <t>Mani Forrajero</t>
  </si>
  <si>
    <t>FABACEAE</t>
  </si>
  <si>
    <t>Arachis Pintoi</t>
  </si>
  <si>
    <t>JAZMIN ORNAMENTAL</t>
  </si>
  <si>
    <t>Jasmin Blanco Comun</t>
  </si>
  <si>
    <t>OLEACEAE</t>
  </si>
  <si>
    <t>Jasminum officinale</t>
  </si>
  <si>
    <t>PESO PORCENTUAL POR ESPECIE DE ARBOLES EXISTENTES</t>
  </si>
  <si>
    <t>CODIGO</t>
  </si>
  <si>
    <t>ACACIA GIRARDOT</t>
  </si>
  <si>
    <t>Acacia Roja</t>
  </si>
  <si>
    <t>Ar</t>
  </si>
  <si>
    <t>ACACIA ROBINIA</t>
  </si>
  <si>
    <t>Acacia Robinia</t>
  </si>
  <si>
    <t>Caesalpinia peltophoroides</t>
  </si>
  <si>
    <t>Agu</t>
  </si>
  <si>
    <t>AGUACATE</t>
  </si>
  <si>
    <t>Aguacate</t>
  </si>
  <si>
    <t>LAURACEAE</t>
  </si>
  <si>
    <t>Persea Americana</t>
  </si>
  <si>
    <t>Calliandra pittieri</t>
  </si>
  <si>
    <t>Ch</t>
  </si>
  <si>
    <t>CHIMINANGO</t>
  </si>
  <si>
    <t>Chiminango</t>
  </si>
  <si>
    <t>Pithecellobium Dulce</t>
  </si>
  <si>
    <t>CoC</t>
  </si>
  <si>
    <t>COJON DE CABRITO</t>
  </si>
  <si>
    <t>Cojon de Cabrito</t>
  </si>
  <si>
    <t>APOCYNACEAE</t>
  </si>
  <si>
    <t>Therena peruviana</t>
  </si>
  <si>
    <t>Fl</t>
  </si>
  <si>
    <t xml:space="preserve">FLOR AMARILLA </t>
  </si>
  <si>
    <t>Chirlobirlo, Flor amarillo</t>
  </si>
  <si>
    <t>Tecoma Stands</t>
  </si>
  <si>
    <t>FlV</t>
  </si>
  <si>
    <t>FLOR AMARILLO VELERO</t>
  </si>
  <si>
    <t>Flor Amarillo, Velero</t>
  </si>
  <si>
    <t>Cassia Spectabilis</t>
  </si>
  <si>
    <t>Go</t>
  </si>
  <si>
    <t>GUANABANO</t>
  </si>
  <si>
    <t>Guanabano</t>
  </si>
  <si>
    <t>ANONACEAE</t>
  </si>
  <si>
    <t>Anona muricata</t>
  </si>
  <si>
    <t xml:space="preserve">GUAYACAN AMARILLO </t>
  </si>
  <si>
    <t>Hi</t>
  </si>
  <si>
    <t>HIGUERON</t>
  </si>
  <si>
    <t>Higueron</t>
  </si>
  <si>
    <t>MORACEAE</t>
  </si>
  <si>
    <t>Ficus Glabrata</t>
  </si>
  <si>
    <t>Le</t>
  </si>
  <si>
    <t>LEUCAENA</t>
  </si>
  <si>
    <t xml:space="preserve">Acacia Blanca, </t>
  </si>
  <si>
    <t>Leucaena Leucachepala</t>
  </si>
  <si>
    <t>Ma</t>
  </si>
  <si>
    <t>MANGO</t>
  </si>
  <si>
    <t>Mango</t>
  </si>
  <si>
    <t>ANACARDIACEAE</t>
  </si>
  <si>
    <t>Mangifera Indica</t>
  </si>
  <si>
    <t>Pa</t>
  </si>
  <si>
    <t>PAPAYA</t>
  </si>
  <si>
    <t>Papaya</t>
  </si>
  <si>
    <t>CARICACEAE</t>
  </si>
  <si>
    <t>Carica papaya</t>
  </si>
  <si>
    <t>Pay</t>
  </si>
  <si>
    <t>PAPAYUELO</t>
  </si>
  <si>
    <t>Papayuelo</t>
  </si>
  <si>
    <t>EUPHORBIACEAE</t>
  </si>
  <si>
    <t>Jatropha acotinifolia</t>
  </si>
  <si>
    <t>PlA</t>
  </si>
  <si>
    <t>PALMA ARECA</t>
  </si>
  <si>
    <t>Palma areca</t>
  </si>
  <si>
    <t>Chrysalidocarpus lutescens</t>
  </si>
  <si>
    <t>PlC</t>
  </si>
  <si>
    <t>PALMA DE COCO</t>
  </si>
  <si>
    <t>Palma de chile, de miel</t>
  </si>
  <si>
    <t>ARECACEAE</t>
  </si>
  <si>
    <t>Jubaea chilensis</t>
  </si>
  <si>
    <t>Pcz</t>
  </si>
  <si>
    <t>PALO DE CRUZ</t>
  </si>
  <si>
    <t>Palo de cruz</t>
  </si>
  <si>
    <t>Brownea ariza</t>
  </si>
  <si>
    <t>Po</t>
  </si>
  <si>
    <t>PLATANO</t>
  </si>
  <si>
    <t>Platano</t>
  </si>
  <si>
    <t>MUSACEA</t>
  </si>
  <si>
    <t>Musa  paradisiaca</t>
  </si>
  <si>
    <t>Pi</t>
  </si>
  <si>
    <t>PISAMO</t>
  </si>
  <si>
    <t>Pisamo, Bucaros, Minas</t>
  </si>
  <si>
    <t>Erythrina poepiggiana</t>
  </si>
  <si>
    <t>Tu</t>
  </si>
  <si>
    <t>TULIPAN AFRICANO</t>
  </si>
  <si>
    <t>Pipi, Caobo, Cedro Negro, Miona</t>
  </si>
  <si>
    <t>Spathodea campanulata</t>
  </si>
  <si>
    <t>Sw</t>
  </si>
  <si>
    <t>SWINGLEA</t>
  </si>
  <si>
    <t>Swinglea</t>
  </si>
  <si>
    <t>RUTACEAE</t>
  </si>
  <si>
    <t>Swinglea Glutinosa</t>
  </si>
  <si>
    <t>PESO PORCENTUAL POR ESPECIE DE ARBOLES A ERRADICAR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</si>
</sst>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0" fillId="0" borderId="2" xfId="0" applyBorder="1"/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0" fontId="8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0" fontId="8" fillId="6" borderId="1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10" fontId="8" fillId="6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 shrinkToFit="1"/>
    </xf>
    <xf numFmtId="2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0" fontId="7" fillId="6" borderId="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 wrapText="1" shrinkToFit="1"/>
    </xf>
    <xf numFmtId="0" fontId="10" fillId="5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 shrinkToFit="1"/>
    </xf>
    <xf numFmtId="0" fontId="8" fillId="6" borderId="3" xfId="0" applyFont="1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 shrinkToFit="1"/>
    </xf>
    <xf numFmtId="1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10" fontId="0" fillId="0" borderId="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 shrinkToFit="1"/>
    </xf>
    <xf numFmtId="10" fontId="0" fillId="0" borderId="3" xfId="0" applyNumberForma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left" vertical="center"/>
    </xf>
    <xf numFmtId="10" fontId="0" fillId="0" borderId="8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10" fontId="0" fillId="0" borderId="1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10" fontId="7" fillId="6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 shrinkToFit="1"/>
    </xf>
    <xf numFmtId="0" fontId="5" fillId="6" borderId="2" xfId="0" applyFont="1" applyFill="1" applyBorder="1" applyAlignment="1">
      <alignment horizontal="center" vertical="center" wrapText="1" shrinkToFit="1"/>
    </xf>
    <xf numFmtId="0" fontId="2" fillId="5" borderId="1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10" fontId="1" fillId="0" borderId="3" xfId="1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FICINA\CIUDADELA%20EDUCATIVA%20Troncal%20Aguablanca\ENTREGA%20FINAL%20C.E.T.A\4-PLANOS%20URBANOS%20PAISAJISTICOS%20PUJ%20C.E.T.A\PUJ-03\TABLA%20DE%20ARBO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BOLES EXISTENTES"/>
      <sheetName val="ARBOLES A ERRADICAR"/>
      <sheetName val="ARBOLES PROPUESTOS"/>
      <sheetName val="DENSIDADES X M2"/>
    </sheetNames>
    <sheetDataSet>
      <sheetData sheetId="0"/>
      <sheetData sheetId="1"/>
      <sheetData sheetId="2">
        <row r="34">
          <cell r="J34">
            <v>23</v>
          </cell>
          <cell r="L34">
            <v>20</v>
          </cell>
          <cell r="Q34">
            <v>28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G58"/>
  <sheetViews>
    <sheetView tabSelected="1" workbookViewId="0">
      <selection activeCell="I14" sqref="I14"/>
    </sheetView>
  </sheetViews>
  <sheetFormatPr baseColWidth="10" defaultRowHeight="15"/>
  <cols>
    <col min="2" max="2" width="11" customWidth="1"/>
    <col min="3" max="3" width="23.7109375" customWidth="1"/>
    <col min="4" max="4" width="22.28515625" customWidth="1"/>
    <col min="5" max="5" width="21.42578125" customWidth="1"/>
  </cols>
  <sheetData>
    <row r="4" spans="2:7" ht="15.75">
      <c r="B4" s="143" t="s">
        <v>98</v>
      </c>
      <c r="C4" s="144"/>
      <c r="D4" s="144"/>
      <c r="E4" s="144"/>
      <c r="F4" s="144"/>
      <c r="G4" s="145"/>
    </row>
    <row r="5" spans="2:7">
      <c r="B5" s="146"/>
      <c r="C5" s="147"/>
      <c r="D5" s="148"/>
      <c r="E5" s="147"/>
      <c r="F5" s="18"/>
      <c r="G5" s="18"/>
    </row>
    <row r="6" spans="2:7">
      <c r="B6" s="146"/>
      <c r="C6" s="147"/>
      <c r="D6" s="148"/>
      <c r="E6" s="147"/>
      <c r="F6" s="18"/>
      <c r="G6" s="18"/>
    </row>
    <row r="7" spans="2:7">
      <c r="B7" s="149" t="s">
        <v>99</v>
      </c>
      <c r="C7" s="150" t="s">
        <v>2</v>
      </c>
      <c r="D7" s="220" t="s">
        <v>42</v>
      </c>
      <c r="E7" s="150" t="s">
        <v>43</v>
      </c>
      <c r="F7" s="151" t="s">
        <v>44</v>
      </c>
      <c r="G7" s="152" t="s">
        <v>22</v>
      </c>
    </row>
    <row r="8" spans="2:7">
      <c r="B8" s="153"/>
      <c r="C8" s="154"/>
      <c r="D8" s="220" t="s">
        <v>45</v>
      </c>
      <c r="E8" s="154"/>
      <c r="F8" s="155"/>
      <c r="G8" s="156"/>
    </row>
    <row r="9" spans="2:7">
      <c r="B9" s="129" t="s">
        <v>46</v>
      </c>
      <c r="C9" s="157" t="s">
        <v>23</v>
      </c>
      <c r="D9" s="158" t="s">
        <v>47</v>
      </c>
      <c r="E9" s="159" t="s">
        <v>48</v>
      </c>
      <c r="F9" s="160">
        <v>1</v>
      </c>
      <c r="G9" s="161">
        <f>(F9*G58)/F58</f>
        <v>1.2500000000000001E-2</v>
      </c>
    </row>
    <row r="10" spans="2:7">
      <c r="B10" s="131"/>
      <c r="C10" s="157"/>
      <c r="D10" s="162" t="s">
        <v>49</v>
      </c>
      <c r="E10" s="159"/>
      <c r="F10" s="160"/>
      <c r="G10" s="161"/>
    </row>
    <row r="11" spans="2:7">
      <c r="B11" s="163" t="s">
        <v>50</v>
      </c>
      <c r="C11" s="164" t="s">
        <v>100</v>
      </c>
      <c r="D11" s="162" t="s">
        <v>101</v>
      </c>
      <c r="E11" s="165" t="s">
        <v>48</v>
      </c>
      <c r="F11" s="166">
        <v>2</v>
      </c>
      <c r="G11" s="167">
        <f>(F11*G58)/F58</f>
        <v>2.5000000000000001E-2</v>
      </c>
    </row>
    <row r="12" spans="2:7">
      <c r="B12" s="163"/>
      <c r="C12" s="168"/>
      <c r="D12" s="162" t="s">
        <v>52</v>
      </c>
      <c r="E12" s="165"/>
      <c r="F12" s="169"/>
      <c r="G12" s="170"/>
    </row>
    <row r="13" spans="2:7">
      <c r="B13" s="113" t="s">
        <v>102</v>
      </c>
      <c r="C13" s="164" t="s">
        <v>103</v>
      </c>
      <c r="D13" s="162" t="s">
        <v>104</v>
      </c>
      <c r="E13" s="159" t="s">
        <v>48</v>
      </c>
      <c r="F13" s="171">
        <v>1</v>
      </c>
      <c r="G13" s="167">
        <f>(F13*G58)/F58</f>
        <v>1.2500000000000001E-2</v>
      </c>
    </row>
    <row r="14" spans="2:7">
      <c r="B14" s="113"/>
      <c r="C14" s="168"/>
      <c r="D14" s="162" t="s">
        <v>105</v>
      </c>
      <c r="E14" s="159"/>
      <c r="F14" s="172"/>
      <c r="G14" s="170"/>
    </row>
    <row r="15" spans="2:7">
      <c r="B15" s="113" t="s">
        <v>106</v>
      </c>
      <c r="C15" s="173" t="s">
        <v>107</v>
      </c>
      <c r="D15" s="174" t="s">
        <v>108</v>
      </c>
      <c r="E15" s="175" t="s">
        <v>109</v>
      </c>
      <c r="F15" s="171">
        <v>1</v>
      </c>
      <c r="G15" s="167">
        <f>(F15*G58)/F58</f>
        <v>1.2500000000000001E-2</v>
      </c>
    </row>
    <row r="16" spans="2:7">
      <c r="B16" s="113"/>
      <c r="C16" s="176"/>
      <c r="D16" s="162" t="s">
        <v>110</v>
      </c>
      <c r="E16" s="177"/>
      <c r="F16" s="172"/>
      <c r="G16" s="170"/>
    </row>
    <row r="17" spans="2:7">
      <c r="B17" s="113" t="s">
        <v>68</v>
      </c>
      <c r="C17" s="178" t="s">
        <v>26</v>
      </c>
      <c r="D17" s="179" t="s">
        <v>58</v>
      </c>
      <c r="E17" s="180" t="s">
        <v>59</v>
      </c>
      <c r="F17" s="181">
        <v>1</v>
      </c>
      <c r="G17" s="182">
        <f>(F17*G58)/F58</f>
        <v>1.2500000000000001E-2</v>
      </c>
    </row>
    <row r="18" spans="2:7">
      <c r="B18" s="113"/>
      <c r="C18" s="178"/>
      <c r="D18" s="179" t="s">
        <v>111</v>
      </c>
      <c r="E18" s="180"/>
      <c r="F18" s="181"/>
      <c r="G18" s="182"/>
    </row>
    <row r="19" spans="2:7">
      <c r="B19" s="113" t="s">
        <v>64</v>
      </c>
      <c r="C19" s="173" t="s">
        <v>28</v>
      </c>
      <c r="D19" s="162" t="s">
        <v>65</v>
      </c>
      <c r="E19" s="175" t="s">
        <v>66</v>
      </c>
      <c r="F19" s="171">
        <v>3</v>
      </c>
      <c r="G19" s="167">
        <f>(F19*G58)/F58</f>
        <v>3.7499999999999999E-2</v>
      </c>
    </row>
    <row r="20" spans="2:7">
      <c r="B20" s="113"/>
      <c r="C20" s="176"/>
      <c r="D20" s="162" t="s">
        <v>67</v>
      </c>
      <c r="E20" s="177"/>
      <c r="F20" s="172"/>
      <c r="G20" s="170"/>
    </row>
    <row r="21" spans="2:7">
      <c r="B21" s="113" t="s">
        <v>112</v>
      </c>
      <c r="C21" s="173" t="s">
        <v>113</v>
      </c>
      <c r="D21" s="162" t="s">
        <v>114</v>
      </c>
      <c r="E21" s="175" t="s">
        <v>59</v>
      </c>
      <c r="F21" s="171">
        <v>2</v>
      </c>
      <c r="G21" s="167">
        <f>(F21*G58)/F58</f>
        <v>2.5000000000000001E-2</v>
      </c>
    </row>
    <row r="22" spans="2:7">
      <c r="B22" s="113"/>
      <c r="C22" s="176"/>
      <c r="D22" s="162" t="s">
        <v>115</v>
      </c>
      <c r="E22" s="177"/>
      <c r="F22" s="172"/>
      <c r="G22" s="170"/>
    </row>
    <row r="23" spans="2:7">
      <c r="B23" s="113" t="s">
        <v>116</v>
      </c>
      <c r="C23" s="173" t="s">
        <v>117</v>
      </c>
      <c r="D23" s="162" t="s">
        <v>118</v>
      </c>
      <c r="E23" s="175" t="s">
        <v>119</v>
      </c>
      <c r="F23" s="171">
        <v>1</v>
      </c>
      <c r="G23" s="167">
        <f>(F23*G58)/F58</f>
        <v>1.2500000000000001E-2</v>
      </c>
    </row>
    <row r="24" spans="2:7">
      <c r="B24" s="113"/>
      <c r="C24" s="176"/>
      <c r="D24" s="162" t="s">
        <v>120</v>
      </c>
      <c r="E24" s="177"/>
      <c r="F24" s="172"/>
      <c r="G24" s="170"/>
    </row>
    <row r="25" spans="2:7">
      <c r="B25" s="113" t="s">
        <v>121</v>
      </c>
      <c r="C25" s="173" t="s">
        <v>122</v>
      </c>
      <c r="D25" s="162" t="s">
        <v>123</v>
      </c>
      <c r="E25" s="175" t="s">
        <v>74</v>
      </c>
      <c r="F25" s="171">
        <v>10</v>
      </c>
      <c r="G25" s="167">
        <f>(F25*G58)/F58</f>
        <v>0.125</v>
      </c>
    </row>
    <row r="26" spans="2:7">
      <c r="B26" s="113"/>
      <c r="C26" s="176"/>
      <c r="D26" s="162" t="s">
        <v>124</v>
      </c>
      <c r="E26" s="177"/>
      <c r="F26" s="172"/>
      <c r="G26" s="170"/>
    </row>
    <row r="27" spans="2:7">
      <c r="B27" s="113" t="s">
        <v>125</v>
      </c>
      <c r="C27" s="173" t="s">
        <v>126</v>
      </c>
      <c r="D27" s="162" t="s">
        <v>127</v>
      </c>
      <c r="E27" s="175" t="s">
        <v>48</v>
      </c>
      <c r="F27" s="171">
        <v>1</v>
      </c>
      <c r="G27" s="167">
        <f>(F27*G58)/F58</f>
        <v>1.2500000000000001E-2</v>
      </c>
    </row>
    <row r="28" spans="2:7">
      <c r="B28" s="113"/>
      <c r="C28" s="176"/>
      <c r="D28" s="162" t="s">
        <v>128</v>
      </c>
      <c r="E28" s="177"/>
      <c r="F28" s="172"/>
      <c r="G28" s="170"/>
    </row>
    <row r="29" spans="2:7">
      <c r="B29" s="113" t="s">
        <v>129</v>
      </c>
      <c r="C29" s="173" t="s">
        <v>130</v>
      </c>
      <c r="D29" s="162" t="s">
        <v>131</v>
      </c>
      <c r="E29" s="175" t="s">
        <v>132</v>
      </c>
      <c r="F29" s="171">
        <v>1</v>
      </c>
      <c r="G29" s="167">
        <f>(F29*G58)/F58</f>
        <v>1.2500000000000001E-2</v>
      </c>
    </row>
    <row r="30" spans="2:7">
      <c r="B30" s="113"/>
      <c r="C30" s="176"/>
      <c r="D30" s="174" t="s">
        <v>133</v>
      </c>
      <c r="E30" s="177"/>
      <c r="F30" s="172"/>
      <c r="G30" s="170"/>
    </row>
    <row r="31" spans="2:7">
      <c r="B31" s="113" t="s">
        <v>76</v>
      </c>
      <c r="C31" s="173" t="s">
        <v>134</v>
      </c>
      <c r="D31" s="179" t="s">
        <v>77</v>
      </c>
      <c r="E31" s="183" t="s">
        <v>74</v>
      </c>
      <c r="F31" s="171">
        <v>5</v>
      </c>
      <c r="G31" s="167">
        <f>(F31*G58)/F58</f>
        <v>6.25E-2</v>
      </c>
    </row>
    <row r="32" spans="2:7">
      <c r="B32" s="113"/>
      <c r="C32" s="176"/>
      <c r="D32" s="179" t="s">
        <v>78</v>
      </c>
      <c r="E32" s="184"/>
      <c r="F32" s="172"/>
      <c r="G32" s="170"/>
    </row>
    <row r="33" spans="2:7">
      <c r="B33" s="113" t="s">
        <v>135</v>
      </c>
      <c r="C33" s="173" t="s">
        <v>136</v>
      </c>
      <c r="D33" s="179" t="s">
        <v>137</v>
      </c>
      <c r="E33" s="183" t="s">
        <v>138</v>
      </c>
      <c r="F33" s="171">
        <v>1</v>
      </c>
      <c r="G33" s="167">
        <f>(F33*G58)/F58</f>
        <v>1.2500000000000001E-2</v>
      </c>
    </row>
    <row r="34" spans="2:7">
      <c r="B34" s="113"/>
      <c r="C34" s="176"/>
      <c r="D34" s="179" t="s">
        <v>139</v>
      </c>
      <c r="E34" s="184"/>
      <c r="F34" s="172"/>
      <c r="G34" s="170"/>
    </row>
    <row r="35" spans="2:7">
      <c r="B35" s="113" t="s">
        <v>140</v>
      </c>
      <c r="C35" s="173" t="s">
        <v>141</v>
      </c>
      <c r="D35" s="162" t="s">
        <v>142</v>
      </c>
      <c r="E35" s="175" t="s">
        <v>59</v>
      </c>
      <c r="F35" s="171">
        <v>11</v>
      </c>
      <c r="G35" s="167">
        <f>(F35*G58)/F58</f>
        <v>0.13750000000000001</v>
      </c>
    </row>
    <row r="36" spans="2:7">
      <c r="B36" s="113"/>
      <c r="C36" s="176"/>
      <c r="D36" s="162" t="s">
        <v>143</v>
      </c>
      <c r="E36" s="177"/>
      <c r="F36" s="172"/>
      <c r="G36" s="170"/>
    </row>
    <row r="37" spans="2:7">
      <c r="B37" s="113" t="s">
        <v>144</v>
      </c>
      <c r="C37" s="173" t="s">
        <v>145</v>
      </c>
      <c r="D37" s="162" t="s">
        <v>146</v>
      </c>
      <c r="E37" s="175" t="s">
        <v>147</v>
      </c>
      <c r="F37" s="171">
        <v>7</v>
      </c>
      <c r="G37" s="167">
        <f>(F37*G58)/F58</f>
        <v>8.7499999999999994E-2</v>
      </c>
    </row>
    <row r="38" spans="2:7">
      <c r="B38" s="113"/>
      <c r="C38" s="176"/>
      <c r="D38" s="162" t="s">
        <v>148</v>
      </c>
      <c r="E38" s="177"/>
      <c r="F38" s="172"/>
      <c r="G38" s="170"/>
    </row>
    <row r="39" spans="2:7">
      <c r="B39" s="113" t="s">
        <v>149</v>
      </c>
      <c r="C39" s="173" t="s">
        <v>150</v>
      </c>
      <c r="D39" s="162" t="s">
        <v>151</v>
      </c>
      <c r="E39" s="175" t="s">
        <v>152</v>
      </c>
      <c r="F39" s="171">
        <v>1</v>
      </c>
      <c r="G39" s="167">
        <f>(F39*G58)/F58</f>
        <v>1.2500000000000001E-2</v>
      </c>
    </row>
    <row r="40" spans="2:7">
      <c r="B40" s="113"/>
      <c r="C40" s="176"/>
      <c r="D40" s="162" t="s">
        <v>153</v>
      </c>
      <c r="E40" s="177"/>
      <c r="F40" s="172"/>
      <c r="G40" s="170"/>
    </row>
    <row r="41" spans="2:7">
      <c r="B41" s="113" t="s">
        <v>154</v>
      </c>
      <c r="C41" s="173" t="s">
        <v>155</v>
      </c>
      <c r="D41" s="179" t="s">
        <v>156</v>
      </c>
      <c r="E41" s="175" t="s">
        <v>157</v>
      </c>
      <c r="F41" s="171">
        <v>1</v>
      </c>
      <c r="G41" s="167">
        <f>(F41*G58)/F58</f>
        <v>1.2500000000000001E-2</v>
      </c>
    </row>
    <row r="42" spans="2:7">
      <c r="B42" s="113"/>
      <c r="C42" s="176"/>
      <c r="D42" s="179" t="s">
        <v>158</v>
      </c>
      <c r="E42" s="177"/>
      <c r="F42" s="172"/>
      <c r="G42" s="170"/>
    </row>
    <row r="43" spans="2:7">
      <c r="B43" s="113" t="s">
        <v>159</v>
      </c>
      <c r="C43" s="178" t="s">
        <v>160</v>
      </c>
      <c r="D43" s="179" t="s">
        <v>161</v>
      </c>
      <c r="E43" s="183" t="s">
        <v>85</v>
      </c>
      <c r="F43" s="185">
        <v>1</v>
      </c>
      <c r="G43" s="186">
        <f>(F43*G58)/F58</f>
        <v>1.2500000000000001E-2</v>
      </c>
    </row>
    <row r="44" spans="2:7">
      <c r="B44" s="113"/>
      <c r="C44" s="178"/>
      <c r="D44" s="174" t="s">
        <v>162</v>
      </c>
      <c r="E44" s="184"/>
      <c r="F44" s="187"/>
      <c r="G44" s="188"/>
    </row>
    <row r="45" spans="2:7">
      <c r="B45" s="113" t="s">
        <v>163</v>
      </c>
      <c r="C45" s="173" t="s">
        <v>164</v>
      </c>
      <c r="D45" s="162" t="s">
        <v>165</v>
      </c>
      <c r="E45" s="175" t="s">
        <v>166</v>
      </c>
      <c r="F45" s="171">
        <v>3</v>
      </c>
      <c r="G45" s="167">
        <f>(F45*G58)/F58</f>
        <v>3.7499999999999999E-2</v>
      </c>
    </row>
    <row r="46" spans="2:7">
      <c r="B46" s="113"/>
      <c r="C46" s="176"/>
      <c r="D46" s="189" t="s">
        <v>167</v>
      </c>
      <c r="E46" s="177"/>
      <c r="F46" s="172"/>
      <c r="G46" s="170"/>
    </row>
    <row r="47" spans="2:7">
      <c r="B47" s="113" t="s">
        <v>168</v>
      </c>
      <c r="C47" s="173" t="s">
        <v>169</v>
      </c>
      <c r="D47" s="179" t="s">
        <v>170</v>
      </c>
      <c r="E47" s="183" t="s">
        <v>48</v>
      </c>
      <c r="F47" s="171">
        <v>1</v>
      </c>
      <c r="G47" s="167">
        <f>(F47*G58)/F58</f>
        <v>1.2500000000000001E-2</v>
      </c>
    </row>
    <row r="48" spans="2:7">
      <c r="B48" s="113"/>
      <c r="C48" s="176"/>
      <c r="D48" s="174" t="s">
        <v>171</v>
      </c>
      <c r="E48" s="184"/>
      <c r="F48" s="172"/>
      <c r="G48" s="170"/>
    </row>
    <row r="49" spans="2:7">
      <c r="B49" s="113" t="s">
        <v>172</v>
      </c>
      <c r="C49" s="173" t="s">
        <v>173</v>
      </c>
      <c r="D49" s="162" t="s">
        <v>174</v>
      </c>
      <c r="E49" s="175" t="s">
        <v>175</v>
      </c>
      <c r="F49" s="171">
        <v>1</v>
      </c>
      <c r="G49" s="167">
        <f>(F49*G58)/F58</f>
        <v>1.2500000000000001E-2</v>
      </c>
    </row>
    <row r="50" spans="2:7">
      <c r="B50" s="113"/>
      <c r="C50" s="176"/>
      <c r="D50" s="162" t="s">
        <v>176</v>
      </c>
      <c r="E50" s="177"/>
      <c r="F50" s="172"/>
      <c r="G50" s="170"/>
    </row>
    <row r="51" spans="2:7">
      <c r="B51" s="113" t="s">
        <v>177</v>
      </c>
      <c r="C51" s="173" t="s">
        <v>178</v>
      </c>
      <c r="D51" s="162" t="s">
        <v>179</v>
      </c>
      <c r="E51" s="175" t="s">
        <v>92</v>
      </c>
      <c r="F51" s="171">
        <v>7</v>
      </c>
      <c r="G51" s="167">
        <f>(F51*G58)/F58</f>
        <v>8.7499999999999994E-2</v>
      </c>
    </row>
    <row r="52" spans="2:7">
      <c r="B52" s="113"/>
      <c r="C52" s="176"/>
      <c r="D52" s="162" t="s">
        <v>180</v>
      </c>
      <c r="E52" s="177"/>
      <c r="F52" s="172"/>
      <c r="G52" s="170"/>
    </row>
    <row r="53" spans="2:7">
      <c r="B53" s="113" t="s">
        <v>181</v>
      </c>
      <c r="C53" s="173" t="s">
        <v>182</v>
      </c>
      <c r="D53" s="162" t="s">
        <v>183</v>
      </c>
      <c r="E53" s="175" t="s">
        <v>74</v>
      </c>
      <c r="F53" s="171">
        <v>13</v>
      </c>
      <c r="G53" s="167">
        <f>(F53*G58)/F58</f>
        <v>0.16250000000000001</v>
      </c>
    </row>
    <row r="54" spans="2:7">
      <c r="B54" s="113"/>
      <c r="C54" s="176"/>
      <c r="D54" s="174" t="s">
        <v>184</v>
      </c>
      <c r="E54" s="177"/>
      <c r="F54" s="172"/>
      <c r="G54" s="170"/>
    </row>
    <row r="55" spans="2:7">
      <c r="B55" s="113" t="s">
        <v>185</v>
      </c>
      <c r="C55" s="190" t="s">
        <v>186</v>
      </c>
      <c r="D55" s="179" t="s">
        <v>187</v>
      </c>
      <c r="E55" s="183" t="s">
        <v>188</v>
      </c>
      <c r="F55" s="171">
        <v>4</v>
      </c>
      <c r="G55" s="191">
        <f>(F55*G58)/F58</f>
        <v>0.05</v>
      </c>
    </row>
    <row r="56" spans="2:7">
      <c r="B56" s="113"/>
      <c r="C56" s="192"/>
      <c r="D56" s="179" t="s">
        <v>189</v>
      </c>
      <c r="E56" s="184"/>
      <c r="F56" s="172"/>
      <c r="G56" s="193"/>
    </row>
    <row r="57" spans="2:7">
      <c r="B57" s="146"/>
      <c r="C57" s="194"/>
      <c r="D57" s="174"/>
      <c r="E57" s="194"/>
      <c r="F57" s="99"/>
      <c r="G57" s="99"/>
    </row>
    <row r="58" spans="2:7" ht="15.75">
      <c r="B58" s="195" t="s">
        <v>36</v>
      </c>
      <c r="C58" s="196"/>
      <c r="D58" s="196"/>
      <c r="E58" s="197"/>
      <c r="F58" s="198">
        <f>SUM(F9:F56)</f>
        <v>80</v>
      </c>
      <c r="G58" s="199">
        <v>1</v>
      </c>
    </row>
  </sheetData>
  <mergeCells count="127">
    <mergeCell ref="B58:E58"/>
    <mergeCell ref="B53:B54"/>
    <mergeCell ref="C53:C54"/>
    <mergeCell ref="E53:E54"/>
    <mergeCell ref="F53:F54"/>
    <mergeCell ref="G53:G54"/>
    <mergeCell ref="B55:B56"/>
    <mergeCell ref="C55:C56"/>
    <mergeCell ref="E55:E56"/>
    <mergeCell ref="F55:F56"/>
    <mergeCell ref="G55:G56"/>
    <mergeCell ref="B49:B50"/>
    <mergeCell ref="C49:C50"/>
    <mergeCell ref="E49:E50"/>
    <mergeCell ref="F49:F50"/>
    <mergeCell ref="G49:G50"/>
    <mergeCell ref="B51:B52"/>
    <mergeCell ref="C51:C52"/>
    <mergeCell ref="E51:E52"/>
    <mergeCell ref="F51:F52"/>
    <mergeCell ref="G51:G52"/>
    <mergeCell ref="B45:B46"/>
    <mergeCell ref="C45:C46"/>
    <mergeCell ref="E45:E46"/>
    <mergeCell ref="F45:F46"/>
    <mergeCell ref="G45:G46"/>
    <mergeCell ref="B47:B48"/>
    <mergeCell ref="C47:C48"/>
    <mergeCell ref="E47:E48"/>
    <mergeCell ref="F47:F48"/>
    <mergeCell ref="G47:G48"/>
    <mergeCell ref="B41:B42"/>
    <mergeCell ref="C41:C42"/>
    <mergeCell ref="E41:E42"/>
    <mergeCell ref="F41:F42"/>
    <mergeCell ref="G41:G42"/>
    <mergeCell ref="B43:B44"/>
    <mergeCell ref="C43:C44"/>
    <mergeCell ref="E43:E44"/>
    <mergeCell ref="F43:F44"/>
    <mergeCell ref="G43:G44"/>
    <mergeCell ref="B37:B38"/>
    <mergeCell ref="C37:C38"/>
    <mergeCell ref="E37:E38"/>
    <mergeCell ref="F37:F38"/>
    <mergeCell ref="G37:G38"/>
    <mergeCell ref="B39:B40"/>
    <mergeCell ref="C39:C40"/>
    <mergeCell ref="E39:E40"/>
    <mergeCell ref="F39:F40"/>
    <mergeCell ref="G39:G40"/>
    <mergeCell ref="B33:B34"/>
    <mergeCell ref="C33:C34"/>
    <mergeCell ref="E33:E34"/>
    <mergeCell ref="F33:F34"/>
    <mergeCell ref="G33:G34"/>
    <mergeCell ref="B35:B36"/>
    <mergeCell ref="C35:C36"/>
    <mergeCell ref="E35:E36"/>
    <mergeCell ref="F35:F36"/>
    <mergeCell ref="G35:G36"/>
    <mergeCell ref="B29:B30"/>
    <mergeCell ref="C29:C30"/>
    <mergeCell ref="E29:E30"/>
    <mergeCell ref="F29:F30"/>
    <mergeCell ref="G29:G30"/>
    <mergeCell ref="B31:B32"/>
    <mergeCell ref="C31:C32"/>
    <mergeCell ref="E31:E32"/>
    <mergeCell ref="F31:F32"/>
    <mergeCell ref="G31:G32"/>
    <mergeCell ref="B25:B26"/>
    <mergeCell ref="C25:C26"/>
    <mergeCell ref="E25:E26"/>
    <mergeCell ref="F25:F26"/>
    <mergeCell ref="G25:G26"/>
    <mergeCell ref="B27:B28"/>
    <mergeCell ref="C27:C28"/>
    <mergeCell ref="E27:E28"/>
    <mergeCell ref="F27:F28"/>
    <mergeCell ref="G27:G28"/>
    <mergeCell ref="B21:B22"/>
    <mergeCell ref="C21:C22"/>
    <mergeCell ref="E21:E22"/>
    <mergeCell ref="F21:F22"/>
    <mergeCell ref="G21:G22"/>
    <mergeCell ref="B23:B24"/>
    <mergeCell ref="C23:C24"/>
    <mergeCell ref="E23:E24"/>
    <mergeCell ref="F23:F24"/>
    <mergeCell ref="G23:G24"/>
    <mergeCell ref="B17:B18"/>
    <mergeCell ref="C17:C18"/>
    <mergeCell ref="E17:E18"/>
    <mergeCell ref="F17:F18"/>
    <mergeCell ref="G17:G18"/>
    <mergeCell ref="B19:B20"/>
    <mergeCell ref="C19:C20"/>
    <mergeCell ref="E19:E20"/>
    <mergeCell ref="F19:F20"/>
    <mergeCell ref="G19:G20"/>
    <mergeCell ref="B13:B14"/>
    <mergeCell ref="C13:C14"/>
    <mergeCell ref="E13:E14"/>
    <mergeCell ref="F13:F14"/>
    <mergeCell ref="G13:G14"/>
    <mergeCell ref="B15:B16"/>
    <mergeCell ref="C15:C16"/>
    <mergeCell ref="E15:E16"/>
    <mergeCell ref="F15:F16"/>
    <mergeCell ref="G15:G16"/>
    <mergeCell ref="B9:B10"/>
    <mergeCell ref="C9:C10"/>
    <mergeCell ref="E9:E10"/>
    <mergeCell ref="F9:F10"/>
    <mergeCell ref="G9:G10"/>
    <mergeCell ref="B11:B12"/>
    <mergeCell ref="C11:C12"/>
    <mergeCell ref="E11:E12"/>
    <mergeCell ref="F11:F12"/>
    <mergeCell ref="G11:G12"/>
    <mergeCell ref="B4:G4"/>
    <mergeCell ref="B7:B8"/>
    <mergeCell ref="C7:C8"/>
    <mergeCell ref="E7:E8"/>
    <mergeCell ref="F7:F8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6:G37"/>
  <sheetViews>
    <sheetView topLeftCell="A3" workbookViewId="0">
      <selection activeCell="B6" sqref="B6:G37"/>
    </sheetView>
  </sheetViews>
  <sheetFormatPr baseColWidth="10" defaultRowHeight="15"/>
  <cols>
    <col min="3" max="3" width="20.42578125" customWidth="1"/>
    <col min="4" max="4" width="19.140625" customWidth="1"/>
    <col min="5" max="5" width="18.42578125" customWidth="1"/>
    <col min="7" max="7" width="11.42578125" customWidth="1"/>
  </cols>
  <sheetData>
    <row r="6" spans="2:7" ht="15.75">
      <c r="B6" s="200" t="s">
        <v>190</v>
      </c>
      <c r="C6" s="200"/>
      <c r="D6" s="200"/>
      <c r="E6" s="200"/>
      <c r="F6" s="200"/>
      <c r="G6" s="200"/>
    </row>
    <row r="7" spans="2:7">
      <c r="B7" s="146"/>
      <c r="C7" s="18"/>
      <c r="D7" s="100"/>
      <c r="E7" s="18"/>
      <c r="F7" s="18"/>
      <c r="G7" s="18"/>
    </row>
    <row r="8" spans="2:7" ht="26.25">
      <c r="B8" s="201" t="s">
        <v>99</v>
      </c>
      <c r="C8" s="202" t="s">
        <v>2</v>
      </c>
      <c r="D8" s="203" t="s">
        <v>42</v>
      </c>
      <c r="E8" s="204" t="s">
        <v>43</v>
      </c>
      <c r="F8" s="205" t="s">
        <v>44</v>
      </c>
      <c r="G8" s="206" t="s">
        <v>22</v>
      </c>
    </row>
    <row r="9" spans="2:7" ht="25.5">
      <c r="B9" s="207"/>
      <c r="C9" s="202"/>
      <c r="D9" s="208" t="s">
        <v>45</v>
      </c>
      <c r="E9" s="209"/>
      <c r="F9" s="210"/>
      <c r="G9" s="206"/>
    </row>
    <row r="10" spans="2:7">
      <c r="B10" s="113" t="s">
        <v>106</v>
      </c>
      <c r="C10" s="211" t="s">
        <v>107</v>
      </c>
      <c r="D10" s="6" t="s">
        <v>108</v>
      </c>
      <c r="E10" s="125" t="s">
        <v>109</v>
      </c>
      <c r="F10" s="171">
        <v>1</v>
      </c>
      <c r="G10" s="167">
        <f>(F10*G37)/F37</f>
        <v>5.2631578947368418E-2</v>
      </c>
    </row>
    <row r="11" spans="2:7">
      <c r="B11" s="113"/>
      <c r="C11" s="212"/>
      <c r="D11" s="119" t="s">
        <v>110</v>
      </c>
      <c r="E11" s="127"/>
      <c r="F11" s="172"/>
      <c r="G11" s="170"/>
    </row>
    <row r="12" spans="2:7">
      <c r="B12" s="113" t="s">
        <v>68</v>
      </c>
      <c r="C12" s="213" t="s">
        <v>26</v>
      </c>
      <c r="D12" s="10" t="s">
        <v>58</v>
      </c>
      <c r="E12" s="113" t="s">
        <v>59</v>
      </c>
      <c r="F12" s="181">
        <v>1</v>
      </c>
      <c r="G12" s="182">
        <f>(F12*G37)/F37</f>
        <v>5.2631578947368418E-2</v>
      </c>
    </row>
    <row r="13" spans="2:7">
      <c r="B13" s="113"/>
      <c r="C13" s="213"/>
      <c r="D13" s="10" t="s">
        <v>111</v>
      </c>
      <c r="E13" s="113"/>
      <c r="F13" s="181"/>
      <c r="G13" s="182"/>
    </row>
    <row r="14" spans="2:7">
      <c r="B14" s="113" t="s">
        <v>112</v>
      </c>
      <c r="C14" s="211" t="s">
        <v>113</v>
      </c>
      <c r="D14" s="119" t="s">
        <v>114</v>
      </c>
      <c r="E14" s="125" t="s">
        <v>59</v>
      </c>
      <c r="F14" s="171">
        <v>2</v>
      </c>
      <c r="G14" s="167">
        <f>(F14*G37)/F37</f>
        <v>0.10526315789473684</v>
      </c>
    </row>
    <row r="15" spans="2:7">
      <c r="B15" s="113"/>
      <c r="C15" s="212"/>
      <c r="D15" s="119" t="s">
        <v>115</v>
      </c>
      <c r="E15" s="127"/>
      <c r="F15" s="172"/>
      <c r="G15" s="170"/>
    </row>
    <row r="16" spans="2:7">
      <c r="B16" s="113" t="s">
        <v>116</v>
      </c>
      <c r="C16" s="211" t="s">
        <v>117</v>
      </c>
      <c r="D16" s="119" t="s">
        <v>118</v>
      </c>
      <c r="E16" s="125" t="s">
        <v>119</v>
      </c>
      <c r="F16" s="171">
        <v>1</v>
      </c>
      <c r="G16" s="214">
        <f>(F16*G37)/F37</f>
        <v>5.2631578947368418E-2</v>
      </c>
    </row>
    <row r="17" spans="2:7">
      <c r="B17" s="113"/>
      <c r="C17" s="212"/>
      <c r="D17" s="119" t="s">
        <v>120</v>
      </c>
      <c r="E17" s="127"/>
      <c r="F17" s="172"/>
      <c r="G17" s="215"/>
    </row>
    <row r="18" spans="2:7">
      <c r="B18" s="131" t="s">
        <v>121</v>
      </c>
      <c r="C18" s="211" t="s">
        <v>122</v>
      </c>
      <c r="D18" s="119" t="s">
        <v>123</v>
      </c>
      <c r="E18" s="125" t="s">
        <v>74</v>
      </c>
      <c r="F18" s="171">
        <v>2</v>
      </c>
      <c r="G18" s="167">
        <f>(F18*G37)/F37</f>
        <v>0.10526315789473684</v>
      </c>
    </row>
    <row r="19" spans="2:7">
      <c r="B19" s="113"/>
      <c r="C19" s="212"/>
      <c r="D19" s="119" t="s">
        <v>124</v>
      </c>
      <c r="E19" s="127"/>
      <c r="F19" s="172"/>
      <c r="G19" s="170"/>
    </row>
    <row r="20" spans="2:7">
      <c r="B20" s="113" t="s">
        <v>129</v>
      </c>
      <c r="C20" s="211" t="s">
        <v>130</v>
      </c>
      <c r="D20" s="119" t="s">
        <v>131</v>
      </c>
      <c r="E20" s="125" t="s">
        <v>132</v>
      </c>
      <c r="F20" s="171">
        <v>1</v>
      </c>
      <c r="G20" s="167">
        <f>(F20*G37)/F37</f>
        <v>5.2631578947368418E-2</v>
      </c>
    </row>
    <row r="21" spans="2:7">
      <c r="B21" s="113"/>
      <c r="C21" s="212"/>
      <c r="D21" s="6" t="s">
        <v>133</v>
      </c>
      <c r="E21" s="127"/>
      <c r="F21" s="172"/>
      <c r="G21" s="170"/>
    </row>
    <row r="22" spans="2:7">
      <c r="B22" s="113" t="s">
        <v>76</v>
      </c>
      <c r="C22" s="211" t="s">
        <v>134</v>
      </c>
      <c r="D22" s="10" t="s">
        <v>77</v>
      </c>
      <c r="E22" s="129" t="s">
        <v>74</v>
      </c>
      <c r="F22" s="171">
        <v>1</v>
      </c>
      <c r="G22" s="167">
        <f>(F22*G37)/F37</f>
        <v>5.2631578947368418E-2</v>
      </c>
    </row>
    <row r="23" spans="2:7">
      <c r="B23" s="113"/>
      <c r="C23" s="212"/>
      <c r="D23" s="10" t="s">
        <v>78</v>
      </c>
      <c r="E23" s="131"/>
      <c r="F23" s="172"/>
      <c r="G23" s="170"/>
    </row>
    <row r="24" spans="2:7">
      <c r="B24" s="113" t="s">
        <v>135</v>
      </c>
      <c r="C24" s="211" t="s">
        <v>136</v>
      </c>
      <c r="D24" s="10" t="s">
        <v>137</v>
      </c>
      <c r="E24" s="129" t="s">
        <v>138</v>
      </c>
      <c r="F24" s="171">
        <v>1</v>
      </c>
      <c r="G24" s="167">
        <f>(F24*G37)/F37</f>
        <v>5.2631578947368418E-2</v>
      </c>
    </row>
    <row r="25" spans="2:7">
      <c r="B25" s="113"/>
      <c r="C25" s="212"/>
      <c r="D25" s="10" t="s">
        <v>139</v>
      </c>
      <c r="E25" s="131"/>
      <c r="F25" s="172"/>
      <c r="G25" s="170"/>
    </row>
    <row r="26" spans="2:7">
      <c r="B26" s="113" t="s">
        <v>144</v>
      </c>
      <c r="C26" s="211" t="s">
        <v>145</v>
      </c>
      <c r="D26" s="119" t="s">
        <v>146</v>
      </c>
      <c r="E26" s="125" t="s">
        <v>147</v>
      </c>
      <c r="F26" s="171">
        <v>2</v>
      </c>
      <c r="G26" s="167">
        <f>(F26*G37)/F37</f>
        <v>0.10526315789473684</v>
      </c>
    </row>
    <row r="27" spans="2:7">
      <c r="B27" s="113"/>
      <c r="C27" s="212"/>
      <c r="D27" s="119" t="s">
        <v>148</v>
      </c>
      <c r="E27" s="127"/>
      <c r="F27" s="172"/>
      <c r="G27" s="170"/>
    </row>
    <row r="28" spans="2:7">
      <c r="B28" s="113" t="s">
        <v>168</v>
      </c>
      <c r="C28" s="211" t="s">
        <v>169</v>
      </c>
      <c r="D28" s="10" t="s">
        <v>170</v>
      </c>
      <c r="E28" s="129" t="s">
        <v>48</v>
      </c>
      <c r="F28" s="171">
        <v>1</v>
      </c>
      <c r="G28" s="167">
        <f>(F28*G37)/F37</f>
        <v>5.2631578947368418E-2</v>
      </c>
    </row>
    <row r="29" spans="2:7">
      <c r="B29" s="113"/>
      <c r="C29" s="212"/>
      <c r="D29" s="6" t="s">
        <v>171</v>
      </c>
      <c r="E29" s="131"/>
      <c r="F29" s="172"/>
      <c r="G29" s="170"/>
    </row>
    <row r="30" spans="2:7">
      <c r="B30" s="113" t="s">
        <v>159</v>
      </c>
      <c r="C30" s="213" t="s">
        <v>160</v>
      </c>
      <c r="D30" s="10" t="s">
        <v>161</v>
      </c>
      <c r="E30" s="129" t="s">
        <v>85</v>
      </c>
      <c r="F30" s="185">
        <v>1</v>
      </c>
      <c r="G30" s="214">
        <f>(F30*G37)/F37</f>
        <v>5.2631578947368418E-2</v>
      </c>
    </row>
    <row r="31" spans="2:7">
      <c r="B31" s="113"/>
      <c r="C31" s="213"/>
      <c r="D31" s="6" t="s">
        <v>162</v>
      </c>
      <c r="E31" s="131"/>
      <c r="F31" s="187"/>
      <c r="G31" s="215"/>
    </row>
    <row r="32" spans="2:7">
      <c r="B32" s="113" t="s">
        <v>177</v>
      </c>
      <c r="C32" s="211" t="s">
        <v>178</v>
      </c>
      <c r="D32" s="119" t="s">
        <v>179</v>
      </c>
      <c r="E32" s="125" t="s">
        <v>92</v>
      </c>
      <c r="F32" s="171">
        <v>1</v>
      </c>
      <c r="G32" s="167">
        <f>(F32*G37)/F37</f>
        <v>5.2631578947368418E-2</v>
      </c>
    </row>
    <row r="33" spans="2:7">
      <c r="B33" s="113"/>
      <c r="C33" s="212"/>
      <c r="D33" s="119" t="s">
        <v>180</v>
      </c>
      <c r="E33" s="127"/>
      <c r="F33" s="172"/>
      <c r="G33" s="170"/>
    </row>
    <row r="34" spans="2:7">
      <c r="B34" s="113" t="s">
        <v>185</v>
      </c>
      <c r="C34" s="216" t="s">
        <v>186</v>
      </c>
      <c r="D34" s="10" t="s">
        <v>187</v>
      </c>
      <c r="E34" s="129" t="s">
        <v>188</v>
      </c>
      <c r="F34" s="171">
        <v>4</v>
      </c>
      <c r="G34" s="191">
        <f>(F34*G37)/F37</f>
        <v>0.21052631578947367</v>
      </c>
    </row>
    <row r="35" spans="2:7">
      <c r="B35" s="113"/>
      <c r="C35" s="217"/>
      <c r="D35" s="10" t="s">
        <v>189</v>
      </c>
      <c r="E35" s="131"/>
      <c r="F35" s="172"/>
      <c r="G35" s="193"/>
    </row>
    <row r="36" spans="2:7">
      <c r="B36" s="146"/>
      <c r="C36" s="99"/>
      <c r="D36" s="6"/>
      <c r="E36" s="99"/>
      <c r="F36" s="99"/>
      <c r="G36" s="218"/>
    </row>
    <row r="37" spans="2:7" ht="15.75">
      <c r="B37" s="195" t="s">
        <v>36</v>
      </c>
      <c r="C37" s="197"/>
      <c r="D37" s="219"/>
      <c r="E37" s="198"/>
      <c r="F37" s="198">
        <f>SUM(F10:F35)</f>
        <v>19</v>
      </c>
      <c r="G37" s="199">
        <v>1</v>
      </c>
    </row>
  </sheetData>
  <mergeCells count="72">
    <mergeCell ref="B6:G6"/>
    <mergeCell ref="B37:C37"/>
    <mergeCell ref="B32:B33"/>
    <mergeCell ref="C32:C33"/>
    <mergeCell ref="E32:E33"/>
    <mergeCell ref="F32:F33"/>
    <mergeCell ref="G32:G33"/>
    <mergeCell ref="B34:B35"/>
    <mergeCell ref="C34:C35"/>
    <mergeCell ref="E34:E35"/>
    <mergeCell ref="F34:F35"/>
    <mergeCell ref="G34:G35"/>
    <mergeCell ref="B28:B29"/>
    <mergeCell ref="C28:C29"/>
    <mergeCell ref="E28:E29"/>
    <mergeCell ref="F28:F29"/>
    <mergeCell ref="G28:G29"/>
    <mergeCell ref="B30:B31"/>
    <mergeCell ref="C30:C31"/>
    <mergeCell ref="E30:E31"/>
    <mergeCell ref="F30:F31"/>
    <mergeCell ref="G30:G31"/>
    <mergeCell ref="B24:B25"/>
    <mergeCell ref="C24:C25"/>
    <mergeCell ref="E24:E25"/>
    <mergeCell ref="F24:F25"/>
    <mergeCell ref="G24:G25"/>
    <mergeCell ref="B26:B27"/>
    <mergeCell ref="C26:C27"/>
    <mergeCell ref="E26:E27"/>
    <mergeCell ref="F26:F27"/>
    <mergeCell ref="G26:G27"/>
    <mergeCell ref="B20:B21"/>
    <mergeCell ref="C20:C21"/>
    <mergeCell ref="E20:E21"/>
    <mergeCell ref="F20:F21"/>
    <mergeCell ref="G20:G21"/>
    <mergeCell ref="B22:B23"/>
    <mergeCell ref="C22:C23"/>
    <mergeCell ref="E22:E23"/>
    <mergeCell ref="F22:F23"/>
    <mergeCell ref="G22:G23"/>
    <mergeCell ref="B16:B17"/>
    <mergeCell ref="C16:C17"/>
    <mergeCell ref="E16:E17"/>
    <mergeCell ref="F16:F17"/>
    <mergeCell ref="G16:G17"/>
    <mergeCell ref="B18:B19"/>
    <mergeCell ref="C18:C19"/>
    <mergeCell ref="E18:E19"/>
    <mergeCell ref="F18:F19"/>
    <mergeCell ref="G18:G19"/>
    <mergeCell ref="B12:B13"/>
    <mergeCell ref="C12:C13"/>
    <mergeCell ref="E12:E13"/>
    <mergeCell ref="F12:F13"/>
    <mergeCell ref="G12:G13"/>
    <mergeCell ref="B14:B15"/>
    <mergeCell ref="C14:C15"/>
    <mergeCell ref="E14:E15"/>
    <mergeCell ref="F14:F15"/>
    <mergeCell ref="G14:G15"/>
    <mergeCell ref="B8:B9"/>
    <mergeCell ref="C8:C9"/>
    <mergeCell ref="E8:E9"/>
    <mergeCell ref="F8:F9"/>
    <mergeCell ref="G8:G9"/>
    <mergeCell ref="B10:B11"/>
    <mergeCell ref="C10:C11"/>
    <mergeCell ref="E10:E11"/>
    <mergeCell ref="F10:F11"/>
    <mergeCell ref="G10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T44"/>
  <sheetViews>
    <sheetView topLeftCell="H1" workbookViewId="0">
      <selection activeCell="O3" sqref="O3:T40"/>
    </sheetView>
  </sheetViews>
  <sheetFormatPr baseColWidth="10" defaultRowHeight="15"/>
  <cols>
    <col min="2" max="2" width="23.28515625" customWidth="1"/>
    <col min="15" max="15" width="11.5703125" customWidth="1"/>
    <col min="16" max="16" width="19" customWidth="1"/>
    <col min="17" max="17" width="22.140625" customWidth="1"/>
    <col min="18" max="18" width="19.140625" customWidth="1"/>
  </cols>
  <sheetData>
    <row r="3" spans="2:20" ht="15.75">
      <c r="B3" s="15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O3" s="15" t="s">
        <v>16</v>
      </c>
      <c r="P3" s="16"/>
      <c r="Q3" s="16"/>
      <c r="R3" s="16"/>
      <c r="S3" s="16"/>
      <c r="T3" s="17"/>
    </row>
    <row r="4" spans="2:20"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O4" s="99"/>
      <c r="P4" s="18"/>
      <c r="Q4" s="100"/>
      <c r="R4" s="18"/>
      <c r="S4" s="18"/>
      <c r="T4" s="18"/>
    </row>
    <row r="5" spans="2:20" ht="26.25">
      <c r="B5" s="20" t="s">
        <v>2</v>
      </c>
      <c r="C5" s="21" t="s">
        <v>17</v>
      </c>
      <c r="D5" s="21" t="s">
        <v>7</v>
      </c>
      <c r="E5" s="22" t="s">
        <v>8</v>
      </c>
      <c r="F5" s="23" t="s">
        <v>9</v>
      </c>
      <c r="G5" s="24" t="s">
        <v>18</v>
      </c>
      <c r="H5" s="24" t="s">
        <v>10</v>
      </c>
      <c r="I5" s="24" t="s">
        <v>19</v>
      </c>
      <c r="J5" s="24" t="s">
        <v>12</v>
      </c>
      <c r="K5" s="24" t="s">
        <v>20</v>
      </c>
      <c r="L5" s="25" t="s">
        <v>21</v>
      </c>
      <c r="M5" s="26" t="s">
        <v>22</v>
      </c>
      <c r="O5" s="101" t="s">
        <v>2</v>
      </c>
      <c r="P5" s="102"/>
      <c r="Q5" s="103" t="s">
        <v>42</v>
      </c>
      <c r="R5" s="104" t="s">
        <v>43</v>
      </c>
      <c r="S5" s="105" t="s">
        <v>44</v>
      </c>
      <c r="T5" s="106" t="s">
        <v>22</v>
      </c>
    </row>
    <row r="6" spans="2:20">
      <c r="B6" s="27"/>
      <c r="C6" s="28"/>
      <c r="D6" s="28"/>
      <c r="E6" s="29"/>
      <c r="F6" s="23"/>
      <c r="G6" s="30"/>
      <c r="H6" s="30"/>
      <c r="I6" s="30"/>
      <c r="J6" s="30"/>
      <c r="K6" s="30"/>
      <c r="L6" s="31"/>
      <c r="M6" s="26"/>
      <c r="O6" s="107"/>
      <c r="P6" s="108"/>
      <c r="Q6" s="103"/>
      <c r="R6" s="109"/>
      <c r="S6" s="105"/>
      <c r="T6" s="106"/>
    </row>
    <row r="7" spans="2:20" ht="26.25">
      <c r="B7" s="32"/>
      <c r="C7" s="33"/>
      <c r="D7" s="33"/>
      <c r="E7" s="34"/>
      <c r="F7" s="23"/>
      <c r="G7" s="35"/>
      <c r="H7" s="35"/>
      <c r="I7" s="35"/>
      <c r="J7" s="35"/>
      <c r="K7" s="35"/>
      <c r="L7" s="36"/>
      <c r="M7" s="26"/>
      <c r="O7" s="110"/>
      <c r="P7" s="111"/>
      <c r="Q7" s="103" t="s">
        <v>45</v>
      </c>
      <c r="R7" s="112"/>
      <c r="S7" s="105"/>
      <c r="T7" s="106"/>
    </row>
    <row r="8" spans="2:20" ht="26.25">
      <c r="B8" s="37" t="s">
        <v>23</v>
      </c>
      <c r="C8" s="38">
        <v>0</v>
      </c>
      <c r="D8" s="39">
        <v>18</v>
      </c>
      <c r="E8" s="40">
        <v>0</v>
      </c>
      <c r="F8" s="41">
        <v>0</v>
      </c>
      <c r="G8" s="41">
        <v>0</v>
      </c>
      <c r="H8" s="42">
        <v>0</v>
      </c>
      <c r="I8" s="42">
        <v>0</v>
      </c>
      <c r="J8" s="42">
        <v>0</v>
      </c>
      <c r="K8" s="42">
        <v>0</v>
      </c>
      <c r="L8" s="43">
        <f>(D8+E8+F8+G8+H8+I8+K8)</f>
        <v>18</v>
      </c>
      <c r="M8" s="44">
        <f>(L8*M34/L34)</f>
        <v>8.0717488789237665E-2</v>
      </c>
      <c r="O8" s="113" t="s">
        <v>46</v>
      </c>
      <c r="P8" s="114" t="s">
        <v>23</v>
      </c>
      <c r="Q8" s="115" t="s">
        <v>47</v>
      </c>
      <c r="R8" s="116" t="s">
        <v>48</v>
      </c>
      <c r="S8" s="117">
        <v>18</v>
      </c>
      <c r="T8" s="118">
        <f>(S8/100)</f>
        <v>0.18</v>
      </c>
    </row>
    <row r="9" spans="2:20">
      <c r="B9" s="37"/>
      <c r="C9" s="45"/>
      <c r="D9" s="46"/>
      <c r="E9" s="40"/>
      <c r="F9" s="41"/>
      <c r="G9" s="41"/>
      <c r="H9" s="47"/>
      <c r="I9" s="47"/>
      <c r="J9" s="47"/>
      <c r="K9" s="47"/>
      <c r="L9" s="48"/>
      <c r="M9" s="49"/>
      <c r="O9" s="113"/>
      <c r="P9" s="114"/>
      <c r="Q9" s="119" t="s">
        <v>49</v>
      </c>
      <c r="R9" s="116"/>
      <c r="S9" s="117"/>
      <c r="T9" s="120"/>
    </row>
    <row r="10" spans="2:20">
      <c r="B10" s="50" t="s">
        <v>24</v>
      </c>
      <c r="C10" s="38">
        <v>0</v>
      </c>
      <c r="D10" s="38">
        <v>0</v>
      </c>
      <c r="E10" s="40">
        <v>0</v>
      </c>
      <c r="F10" s="42">
        <v>13</v>
      </c>
      <c r="G10" s="42">
        <v>0</v>
      </c>
      <c r="H10" s="42">
        <v>8</v>
      </c>
      <c r="I10" s="42">
        <v>0</v>
      </c>
      <c r="J10" s="51">
        <v>0</v>
      </c>
      <c r="K10" s="42">
        <v>0</v>
      </c>
      <c r="L10" s="43">
        <f>(K10+I10+H10+G10+F10+E10+D10)</f>
        <v>21</v>
      </c>
      <c r="M10" s="44">
        <f>(L10*M34/L34)</f>
        <v>9.417040358744394E-2</v>
      </c>
      <c r="O10" s="113" t="s">
        <v>50</v>
      </c>
      <c r="P10" s="121" t="s">
        <v>24</v>
      </c>
      <c r="Q10" s="119" t="s">
        <v>51</v>
      </c>
      <c r="R10" s="116" t="s">
        <v>48</v>
      </c>
      <c r="S10" s="122">
        <v>21</v>
      </c>
      <c r="T10" s="118">
        <f>(S10/100)</f>
        <v>0.21</v>
      </c>
    </row>
    <row r="11" spans="2:20">
      <c r="B11" s="52"/>
      <c r="C11" s="45"/>
      <c r="D11" s="45"/>
      <c r="E11" s="40"/>
      <c r="F11" s="47"/>
      <c r="G11" s="47"/>
      <c r="H11" s="47"/>
      <c r="I11" s="47"/>
      <c r="J11" s="53"/>
      <c r="K11" s="47"/>
      <c r="L11" s="48"/>
      <c r="M11" s="49"/>
      <c r="O11" s="113"/>
      <c r="P11" s="123"/>
      <c r="Q11" s="119" t="s">
        <v>52</v>
      </c>
      <c r="R11" s="116"/>
      <c r="S11" s="124"/>
      <c r="T11" s="120"/>
    </row>
    <row r="12" spans="2:20">
      <c r="B12" s="54" t="s">
        <v>25</v>
      </c>
      <c r="C12" s="55">
        <v>0</v>
      </c>
      <c r="D12" s="38">
        <v>10</v>
      </c>
      <c r="E12" s="56">
        <v>0</v>
      </c>
      <c r="F12" s="38">
        <v>0</v>
      </c>
      <c r="G12" s="38">
        <v>0</v>
      </c>
      <c r="H12" s="38">
        <v>24</v>
      </c>
      <c r="I12" s="38">
        <v>0</v>
      </c>
      <c r="J12" s="38">
        <v>0</v>
      </c>
      <c r="K12" s="38">
        <v>16</v>
      </c>
      <c r="L12" s="43">
        <f>(K12+I12+H12+G12+F12+E12+D12)</f>
        <v>50</v>
      </c>
      <c r="M12" s="44">
        <f>(L12*M34/L34)</f>
        <v>0.22421524663677131</v>
      </c>
      <c r="O12" s="113" t="s">
        <v>53</v>
      </c>
      <c r="P12" s="125" t="s">
        <v>25</v>
      </c>
      <c r="Q12" s="119" t="s">
        <v>54</v>
      </c>
      <c r="R12" s="125" t="s">
        <v>55</v>
      </c>
      <c r="S12" s="126">
        <v>54</v>
      </c>
      <c r="T12" s="118">
        <f>(S12/100)</f>
        <v>0.54</v>
      </c>
    </row>
    <row r="13" spans="2:20">
      <c r="B13" s="57"/>
      <c r="C13" s="58"/>
      <c r="D13" s="45"/>
      <c r="E13" s="59"/>
      <c r="F13" s="45"/>
      <c r="G13" s="45"/>
      <c r="H13" s="45"/>
      <c r="I13" s="45"/>
      <c r="J13" s="45"/>
      <c r="K13" s="45"/>
      <c r="L13" s="48"/>
      <c r="M13" s="49"/>
      <c r="O13" s="113"/>
      <c r="P13" s="127"/>
      <c r="Q13" s="119" t="s">
        <v>56</v>
      </c>
      <c r="R13" s="127"/>
      <c r="S13" s="128"/>
      <c r="T13" s="120"/>
    </row>
    <row r="14" spans="2:20">
      <c r="B14" s="54" t="s">
        <v>26</v>
      </c>
      <c r="C14" s="55">
        <v>0</v>
      </c>
      <c r="D14" s="38">
        <v>0</v>
      </c>
      <c r="E14" s="56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2</v>
      </c>
      <c r="L14" s="43">
        <f>(K14+I14+H14+G14+F14+E14+D14)</f>
        <v>2</v>
      </c>
      <c r="M14" s="44">
        <f>(F14/100)</f>
        <v>0</v>
      </c>
      <c r="O14" s="113" t="s">
        <v>57</v>
      </c>
      <c r="P14" s="125" t="s">
        <v>26</v>
      </c>
      <c r="Q14" s="119" t="s">
        <v>58</v>
      </c>
      <c r="R14" s="125" t="s">
        <v>59</v>
      </c>
      <c r="S14" s="126">
        <v>4</v>
      </c>
      <c r="T14" s="118">
        <f>(S14/100)</f>
        <v>0.04</v>
      </c>
    </row>
    <row r="15" spans="2:20">
      <c r="B15" s="57"/>
      <c r="C15" s="58"/>
      <c r="D15" s="45"/>
      <c r="E15" s="59"/>
      <c r="F15" s="45"/>
      <c r="G15" s="45"/>
      <c r="H15" s="45"/>
      <c r="I15" s="45"/>
      <c r="J15" s="45"/>
      <c r="K15" s="45"/>
      <c r="L15" s="48"/>
      <c r="M15" s="49"/>
      <c r="O15" s="113"/>
      <c r="P15" s="127"/>
      <c r="Q15" s="119" t="s">
        <v>60</v>
      </c>
      <c r="R15" s="127"/>
      <c r="S15" s="128"/>
      <c r="T15" s="120"/>
    </row>
    <row r="16" spans="2:20">
      <c r="B16" s="54" t="s">
        <v>27</v>
      </c>
      <c r="C16" s="55">
        <v>0</v>
      </c>
      <c r="D16" s="38">
        <v>31</v>
      </c>
      <c r="E16" s="56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4</v>
      </c>
      <c r="L16" s="43">
        <f>(K16+I16+H16+G16+F16+E16+D16)</f>
        <v>35</v>
      </c>
      <c r="M16" s="44">
        <f>(L16*M34/L34)</f>
        <v>0.15695067264573992</v>
      </c>
      <c r="O16" s="113" t="s">
        <v>61</v>
      </c>
      <c r="P16" s="125" t="s">
        <v>27</v>
      </c>
      <c r="Q16" s="119" t="s">
        <v>62</v>
      </c>
      <c r="R16" s="125" t="s">
        <v>59</v>
      </c>
      <c r="S16" s="126">
        <v>29</v>
      </c>
      <c r="T16" s="118">
        <f>(S16/100)</f>
        <v>0.28999999999999998</v>
      </c>
    </row>
    <row r="17" spans="2:20">
      <c r="B17" s="57"/>
      <c r="C17" s="58"/>
      <c r="D17" s="45"/>
      <c r="E17" s="59"/>
      <c r="F17" s="45"/>
      <c r="G17" s="45"/>
      <c r="H17" s="45"/>
      <c r="I17" s="45"/>
      <c r="J17" s="45"/>
      <c r="K17" s="45"/>
      <c r="L17" s="60"/>
      <c r="M17" s="49"/>
      <c r="O17" s="113"/>
      <c r="P17" s="127"/>
      <c r="Q17" s="119" t="s">
        <v>63</v>
      </c>
      <c r="R17" s="127"/>
      <c r="S17" s="128"/>
      <c r="T17" s="120"/>
    </row>
    <row r="18" spans="2:20">
      <c r="B18" s="54" t="s">
        <v>28</v>
      </c>
      <c r="C18" s="55">
        <v>0</v>
      </c>
      <c r="D18" s="38">
        <v>9</v>
      </c>
      <c r="E18" s="56">
        <v>0</v>
      </c>
      <c r="F18" s="38">
        <v>0</v>
      </c>
      <c r="G18" s="38">
        <v>0</v>
      </c>
      <c r="H18" s="38">
        <v>1</v>
      </c>
      <c r="I18" s="38">
        <v>0</v>
      </c>
      <c r="J18" s="38">
        <v>0</v>
      </c>
      <c r="K18" s="38">
        <v>0</v>
      </c>
      <c r="L18" s="43">
        <f>(K18+I18+H18+G18+F18+E18+D18)</f>
        <v>10</v>
      </c>
      <c r="M18" s="44">
        <f>(L18*M34/L34)</f>
        <v>4.4843049327354258E-2</v>
      </c>
      <c r="O18" s="113" t="s">
        <v>64</v>
      </c>
      <c r="P18" s="125" t="s">
        <v>28</v>
      </c>
      <c r="Q18" s="119" t="s">
        <v>65</v>
      </c>
      <c r="R18" s="125" t="s">
        <v>66</v>
      </c>
      <c r="S18" s="125">
        <v>9</v>
      </c>
      <c r="T18" s="118">
        <f>(S18/100)</f>
        <v>0.09</v>
      </c>
    </row>
    <row r="19" spans="2:20">
      <c r="B19" s="57"/>
      <c r="C19" s="58"/>
      <c r="D19" s="45"/>
      <c r="E19" s="59"/>
      <c r="F19" s="45"/>
      <c r="G19" s="45"/>
      <c r="H19" s="45"/>
      <c r="I19" s="45"/>
      <c r="J19" s="45"/>
      <c r="K19" s="45"/>
      <c r="L19" s="60"/>
      <c r="M19" s="49"/>
      <c r="O19" s="113"/>
      <c r="P19" s="127"/>
      <c r="Q19" s="119" t="s">
        <v>67</v>
      </c>
      <c r="R19" s="127"/>
      <c r="S19" s="127"/>
      <c r="T19" s="120"/>
    </row>
    <row r="20" spans="2:20">
      <c r="B20" s="54" t="s">
        <v>29</v>
      </c>
      <c r="C20" s="55">
        <v>0</v>
      </c>
      <c r="D20" s="38">
        <v>0</v>
      </c>
      <c r="E20" s="56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4</v>
      </c>
      <c r="L20" s="43">
        <f>(K20+I20+H20+G20+F20+E20+D20)</f>
        <v>4</v>
      </c>
      <c r="M20" s="44">
        <f>(L20*M34/L34)</f>
        <v>1.7937219730941704E-2</v>
      </c>
      <c r="O20" s="113" t="s">
        <v>68</v>
      </c>
      <c r="P20" s="125" t="s">
        <v>29</v>
      </c>
      <c r="Q20" s="119" t="s">
        <v>69</v>
      </c>
      <c r="R20" s="125" t="s">
        <v>70</v>
      </c>
      <c r="S20" s="125">
        <v>4</v>
      </c>
      <c r="T20" s="118">
        <f>(S20/100)</f>
        <v>0.04</v>
      </c>
    </row>
    <row r="21" spans="2:20">
      <c r="B21" s="57"/>
      <c r="C21" s="58"/>
      <c r="D21" s="45"/>
      <c r="E21" s="59"/>
      <c r="F21" s="45"/>
      <c r="G21" s="45"/>
      <c r="H21" s="45"/>
      <c r="I21" s="45"/>
      <c r="J21" s="45"/>
      <c r="K21" s="45"/>
      <c r="L21" s="48"/>
      <c r="M21" s="49"/>
      <c r="O21" s="113"/>
      <c r="P21" s="127"/>
      <c r="Q21" s="119" t="s">
        <v>71</v>
      </c>
      <c r="R21" s="127"/>
      <c r="S21" s="127"/>
      <c r="T21" s="120"/>
    </row>
    <row r="22" spans="2:20">
      <c r="B22" s="61" t="s">
        <v>30</v>
      </c>
      <c r="C22" s="62">
        <v>0</v>
      </c>
      <c r="D22" s="38">
        <v>0</v>
      </c>
      <c r="E22" s="63">
        <v>0</v>
      </c>
      <c r="F22" s="64">
        <v>10</v>
      </c>
      <c r="G22" s="64">
        <v>0</v>
      </c>
      <c r="H22" s="64">
        <v>4</v>
      </c>
      <c r="I22" s="64">
        <v>0</v>
      </c>
      <c r="J22" s="64">
        <v>3</v>
      </c>
      <c r="K22" s="64">
        <v>0</v>
      </c>
      <c r="L22" s="43">
        <f>(K22+I22+H22+G22+F22+E22+D22)</f>
        <v>14</v>
      </c>
      <c r="M22" s="44">
        <f>(F22/100)</f>
        <v>0.1</v>
      </c>
      <c r="O22" s="113" t="s">
        <v>72</v>
      </c>
      <c r="P22" s="129" t="s">
        <v>30</v>
      </c>
      <c r="Q22" s="130" t="s">
        <v>73</v>
      </c>
      <c r="R22" s="129" t="s">
        <v>74</v>
      </c>
      <c r="S22" s="129">
        <v>17</v>
      </c>
      <c r="T22" s="118">
        <f>(S22/100)</f>
        <v>0.17</v>
      </c>
    </row>
    <row r="23" spans="2:20">
      <c r="B23" s="65"/>
      <c r="C23" s="66"/>
      <c r="D23" s="45"/>
      <c r="E23" s="67"/>
      <c r="F23" s="68"/>
      <c r="G23" s="68"/>
      <c r="H23" s="68"/>
      <c r="I23" s="68"/>
      <c r="J23" s="68"/>
      <c r="K23" s="68"/>
      <c r="L23" s="48"/>
      <c r="M23" s="49"/>
      <c r="O23" s="113"/>
      <c r="P23" s="131"/>
      <c r="Q23" s="10" t="s">
        <v>75</v>
      </c>
      <c r="R23" s="131"/>
      <c r="S23" s="131"/>
      <c r="T23" s="120"/>
    </row>
    <row r="24" spans="2:20">
      <c r="B24" s="61" t="s">
        <v>31</v>
      </c>
      <c r="C24" s="62">
        <v>0</v>
      </c>
      <c r="D24" s="64">
        <v>0</v>
      </c>
      <c r="E24" s="63">
        <v>0</v>
      </c>
      <c r="F24" s="64">
        <v>0</v>
      </c>
      <c r="G24" s="64">
        <v>0</v>
      </c>
      <c r="H24" s="64">
        <v>0</v>
      </c>
      <c r="I24" s="64">
        <v>0</v>
      </c>
      <c r="J24" s="64">
        <v>8</v>
      </c>
      <c r="K24" s="64">
        <v>0</v>
      </c>
      <c r="L24" s="43">
        <f>(K24+I24+H24+G24+F24+E24+D24)</f>
        <v>0</v>
      </c>
      <c r="M24" s="44">
        <f>(F24/100)</f>
        <v>0</v>
      </c>
      <c r="O24" s="113" t="s">
        <v>76</v>
      </c>
      <c r="P24" s="129" t="s">
        <v>31</v>
      </c>
      <c r="Q24" s="10" t="s">
        <v>77</v>
      </c>
      <c r="R24" s="129" t="s">
        <v>74</v>
      </c>
      <c r="S24" s="129">
        <v>8</v>
      </c>
      <c r="T24" s="118">
        <f>(S24/100)</f>
        <v>0.08</v>
      </c>
    </row>
    <row r="25" spans="2:20">
      <c r="B25" s="65"/>
      <c r="C25" s="66"/>
      <c r="D25" s="68"/>
      <c r="E25" s="67"/>
      <c r="F25" s="68"/>
      <c r="G25" s="68"/>
      <c r="H25" s="68"/>
      <c r="I25" s="68"/>
      <c r="J25" s="68"/>
      <c r="K25" s="68"/>
      <c r="L25" s="48"/>
      <c r="M25" s="49"/>
      <c r="O25" s="113"/>
      <c r="P25" s="131"/>
      <c r="Q25" s="10" t="s">
        <v>78</v>
      </c>
      <c r="R25" s="131"/>
      <c r="S25" s="131"/>
      <c r="T25" s="120"/>
    </row>
    <row r="26" spans="2:20">
      <c r="B26" s="61" t="s">
        <v>32</v>
      </c>
      <c r="C26" s="62">
        <v>0</v>
      </c>
      <c r="D26" s="64">
        <v>0</v>
      </c>
      <c r="E26" s="63">
        <v>0</v>
      </c>
      <c r="F26" s="69">
        <v>8</v>
      </c>
      <c r="G26" s="69">
        <v>0</v>
      </c>
      <c r="H26" s="64">
        <v>0</v>
      </c>
      <c r="I26" s="64">
        <v>0</v>
      </c>
      <c r="J26" s="64">
        <v>9</v>
      </c>
      <c r="K26" s="64">
        <v>0</v>
      </c>
      <c r="L26" s="43">
        <f>(K26+I26+H26+G26+F26+E26+D26)</f>
        <v>8</v>
      </c>
      <c r="M26" s="44">
        <f>(F26/100)</f>
        <v>0.08</v>
      </c>
      <c r="O26" s="113" t="s">
        <v>79</v>
      </c>
      <c r="P26" s="129" t="s">
        <v>32</v>
      </c>
      <c r="Q26" s="132" t="s">
        <v>80</v>
      </c>
      <c r="R26" s="129" t="s">
        <v>74</v>
      </c>
      <c r="S26" s="113">
        <v>28</v>
      </c>
      <c r="T26" s="118">
        <f>(S26/100)</f>
        <v>0.28000000000000003</v>
      </c>
    </row>
    <row r="27" spans="2:20">
      <c r="B27" s="65"/>
      <c r="C27" s="66"/>
      <c r="D27" s="68"/>
      <c r="E27" s="67"/>
      <c r="F27" s="69"/>
      <c r="G27" s="69"/>
      <c r="H27" s="68"/>
      <c r="I27" s="68"/>
      <c r="J27" s="68"/>
      <c r="K27" s="68"/>
      <c r="L27" s="48"/>
      <c r="M27" s="49"/>
      <c r="O27" s="113"/>
      <c r="P27" s="131"/>
      <c r="Q27" s="132" t="s">
        <v>81</v>
      </c>
      <c r="R27" s="131"/>
      <c r="S27" s="113"/>
      <c r="T27" s="120"/>
    </row>
    <row r="28" spans="2:20">
      <c r="B28" s="61" t="s">
        <v>33</v>
      </c>
      <c r="C28" s="62">
        <v>0</v>
      </c>
      <c r="D28" s="64">
        <v>0</v>
      </c>
      <c r="E28" s="63">
        <v>0</v>
      </c>
      <c r="F28" s="69">
        <v>0</v>
      </c>
      <c r="G28" s="69">
        <v>0</v>
      </c>
      <c r="H28" s="64">
        <v>0</v>
      </c>
      <c r="I28" s="64">
        <v>0</v>
      </c>
      <c r="J28" s="64">
        <v>8</v>
      </c>
      <c r="K28" s="64">
        <v>0</v>
      </c>
      <c r="L28" s="43">
        <f>(K28+I28+H28+G28+F28+E28+D28)</f>
        <v>0</v>
      </c>
      <c r="M28" s="44">
        <f>(F28/100)</f>
        <v>0</v>
      </c>
      <c r="O28" s="113" t="s">
        <v>82</v>
      </c>
      <c r="P28" s="129" t="s">
        <v>33</v>
      </c>
      <c r="Q28" s="132" t="s">
        <v>80</v>
      </c>
      <c r="R28" s="129" t="s">
        <v>74</v>
      </c>
      <c r="S28" s="113">
        <v>8</v>
      </c>
      <c r="T28" s="118">
        <f>(S28/100)</f>
        <v>0.08</v>
      </c>
    </row>
    <row r="29" spans="2:20">
      <c r="B29" s="65"/>
      <c r="C29" s="66"/>
      <c r="D29" s="68"/>
      <c r="E29" s="67"/>
      <c r="F29" s="69"/>
      <c r="G29" s="69"/>
      <c r="H29" s="68"/>
      <c r="I29" s="68"/>
      <c r="J29" s="68"/>
      <c r="K29" s="68"/>
      <c r="L29" s="48"/>
      <c r="M29" s="49"/>
      <c r="O29" s="113"/>
      <c r="P29" s="131"/>
      <c r="Q29" s="132" t="s">
        <v>81</v>
      </c>
      <c r="R29" s="131"/>
      <c r="S29" s="113"/>
      <c r="T29" s="120"/>
    </row>
    <row r="30" spans="2:20">
      <c r="B30" s="54" t="s">
        <v>34</v>
      </c>
      <c r="C30" s="55">
        <v>23</v>
      </c>
      <c r="D30" s="38">
        <v>18</v>
      </c>
      <c r="E30" s="56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43">
        <f>SUM(C30:K31)</f>
        <v>41</v>
      </c>
      <c r="M30" s="44">
        <f>(L30*M34/L34)</f>
        <v>0.18385650224215247</v>
      </c>
      <c r="O30" s="113" t="s">
        <v>83</v>
      </c>
      <c r="P30" s="125" t="s">
        <v>34</v>
      </c>
      <c r="Q30" s="119" t="s">
        <v>84</v>
      </c>
      <c r="R30" s="125" t="s">
        <v>85</v>
      </c>
      <c r="S30" s="125">
        <v>40</v>
      </c>
      <c r="T30" s="118">
        <f>(S30/100)</f>
        <v>0.4</v>
      </c>
    </row>
    <row r="31" spans="2:20">
      <c r="B31" s="57"/>
      <c r="C31" s="58"/>
      <c r="D31" s="45"/>
      <c r="E31" s="59"/>
      <c r="F31" s="45"/>
      <c r="G31" s="45"/>
      <c r="H31" s="45"/>
      <c r="I31" s="45"/>
      <c r="J31" s="45"/>
      <c r="K31" s="45"/>
      <c r="L31" s="48"/>
      <c r="M31" s="49"/>
      <c r="O31" s="113"/>
      <c r="P31" s="127"/>
      <c r="Q31" s="119"/>
      <c r="R31" s="127"/>
      <c r="S31" s="127"/>
      <c r="T31" s="120"/>
    </row>
    <row r="32" spans="2:20">
      <c r="B32" s="54" t="s">
        <v>35</v>
      </c>
      <c r="C32" s="55">
        <v>0</v>
      </c>
      <c r="D32" s="38">
        <v>0</v>
      </c>
      <c r="E32" s="56">
        <v>20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43">
        <f>(D32+E32+F32+G32+H32+I32+K32)</f>
        <v>20</v>
      </c>
      <c r="M32" s="44">
        <f>(L32*M34/L34)</f>
        <v>8.9686098654708515E-2</v>
      </c>
      <c r="O32" s="113" t="s">
        <v>86</v>
      </c>
      <c r="P32" s="125" t="s">
        <v>35</v>
      </c>
      <c r="Q32" s="119" t="s">
        <v>87</v>
      </c>
      <c r="R32" s="125" t="s">
        <v>88</v>
      </c>
      <c r="S32" s="125">
        <v>20</v>
      </c>
      <c r="T32" s="118">
        <f>(S32/100)</f>
        <v>0.2</v>
      </c>
    </row>
    <row r="33" spans="2:20">
      <c r="B33" s="57"/>
      <c r="C33" s="58"/>
      <c r="D33" s="45"/>
      <c r="E33" s="59"/>
      <c r="F33" s="45"/>
      <c r="G33" s="45"/>
      <c r="H33" s="45"/>
      <c r="I33" s="45"/>
      <c r="J33" s="45"/>
      <c r="K33" s="45"/>
      <c r="L33" s="48"/>
      <c r="M33" s="49"/>
      <c r="O33" s="113"/>
      <c r="P33" s="127"/>
      <c r="Q33" s="119" t="s">
        <v>89</v>
      </c>
      <c r="R33" s="127"/>
      <c r="S33" s="127"/>
      <c r="T33" s="120"/>
    </row>
    <row r="34" spans="2:20" ht="15.75">
      <c r="B34" s="70" t="s">
        <v>36</v>
      </c>
      <c r="C34" s="71">
        <f>(C8+C10+C12+C14+C16+C18+C20+C22+C24+C26+C28+C30+C32)</f>
        <v>23</v>
      </c>
      <c r="D34" s="72">
        <f>SUM(D8:D33)</f>
        <v>86</v>
      </c>
      <c r="E34" s="73">
        <f>SUM(E8:E32)</f>
        <v>20</v>
      </c>
      <c r="F34" s="73">
        <f>(F8+F10+F12+F14+F16+F18+F20+F22+F24+F26+F28+F30+F32)</f>
        <v>31</v>
      </c>
      <c r="G34" s="73">
        <v>0</v>
      </c>
      <c r="H34" s="73">
        <f>(H8+H10+H12+H14+H16+H18+H20+H22+H24+H26+H28+H30+H32)</f>
        <v>37</v>
      </c>
      <c r="I34" s="73">
        <f>(I8+I10+I12+I14+I16+I18+I20+I22+I24+I26+I28+I30+I32)</f>
        <v>0</v>
      </c>
      <c r="J34" s="73">
        <f>(J32+J30+J28+J26+J24+J22+J20+J18+J16+J14+J12+J10+J8)</f>
        <v>28</v>
      </c>
      <c r="K34" s="73">
        <f>(K12+K16+K20)</f>
        <v>24</v>
      </c>
      <c r="L34" s="73">
        <f>SUM(L8:L33)</f>
        <v>223</v>
      </c>
      <c r="M34" s="74">
        <v>1</v>
      </c>
      <c r="O34" s="133" t="s">
        <v>36</v>
      </c>
      <c r="P34" s="134"/>
      <c r="Q34" s="134"/>
      <c r="R34" s="135"/>
      <c r="S34" s="136">
        <f>SUM(S8:S33)</f>
        <v>260</v>
      </c>
      <c r="T34" s="137">
        <v>1</v>
      </c>
    </row>
    <row r="35" spans="2:20">
      <c r="B35" s="75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7"/>
      <c r="O35" s="99"/>
    </row>
    <row r="36" spans="2:20">
      <c r="B36" s="78" t="s">
        <v>37</v>
      </c>
      <c r="C36" s="78"/>
      <c r="D36" s="78"/>
      <c r="E36" s="78"/>
      <c r="F36" s="78"/>
      <c r="G36" s="78"/>
      <c r="H36" s="78"/>
      <c r="I36" s="78"/>
      <c r="J36" s="78"/>
      <c r="K36" s="78"/>
      <c r="L36" s="79">
        <f>(K34+J34+I34+H34+G34+F34+E34+D34+C34)</f>
        <v>249</v>
      </c>
      <c r="M36" s="79"/>
      <c r="O36" s="113" t="s">
        <v>90</v>
      </c>
      <c r="P36" s="125" t="s">
        <v>39</v>
      </c>
      <c r="Q36" s="119" t="s">
        <v>91</v>
      </c>
      <c r="R36" s="125" t="s">
        <v>92</v>
      </c>
      <c r="S36" s="121">
        <v>45019</v>
      </c>
      <c r="T36" s="118">
        <f>(S36*T40/S40)</f>
        <v>0.96563780270693467</v>
      </c>
    </row>
    <row r="37" spans="2:20">
      <c r="D37" s="80"/>
      <c r="E37" s="80"/>
      <c r="F37" s="80"/>
      <c r="G37" s="80"/>
      <c r="H37" s="80"/>
      <c r="I37" s="80"/>
      <c r="J37" s="80"/>
      <c r="K37" s="80"/>
      <c r="L37" s="80"/>
      <c r="M37" s="80"/>
      <c r="O37" s="129"/>
      <c r="P37" s="138"/>
      <c r="Q37" s="139" t="s">
        <v>93</v>
      </c>
      <c r="R37" s="138"/>
      <c r="S37" s="123"/>
      <c r="T37" s="140"/>
    </row>
    <row r="38" spans="2:20" ht="36" customHeight="1">
      <c r="B38" s="81" t="s">
        <v>38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3"/>
      <c r="O38" s="129" t="s">
        <v>40</v>
      </c>
      <c r="P38" s="129" t="s">
        <v>94</v>
      </c>
      <c r="Q38" s="132" t="s">
        <v>95</v>
      </c>
      <c r="R38" s="129" t="s">
        <v>96</v>
      </c>
      <c r="S38" s="129">
        <v>1602</v>
      </c>
      <c r="T38" s="141">
        <f>(S38*T40/S40)</f>
        <v>3.4362197293065354E-2</v>
      </c>
    </row>
    <row r="39" spans="2:20" ht="31.5" customHeight="1">
      <c r="B39" s="84" t="s">
        <v>39</v>
      </c>
      <c r="C39" s="55">
        <v>0</v>
      </c>
      <c r="D39" s="38">
        <v>0</v>
      </c>
      <c r="E39" s="38">
        <v>0</v>
      </c>
      <c r="F39" s="38">
        <v>0</v>
      </c>
      <c r="G39" s="38">
        <v>45019</v>
      </c>
      <c r="H39" s="38">
        <v>0</v>
      </c>
      <c r="I39" s="38">
        <v>0</v>
      </c>
      <c r="J39" s="38">
        <v>0</v>
      </c>
      <c r="K39" s="38">
        <v>0</v>
      </c>
      <c r="L39" s="85">
        <f>(D39+E39+F39+G39+H39+K39)</f>
        <v>45019</v>
      </c>
      <c r="M39" s="44">
        <f>(L39*M43/L43)</f>
        <v>0.96563780270693467</v>
      </c>
      <c r="O39" s="131"/>
      <c r="P39" s="131"/>
      <c r="Q39" s="132" t="s">
        <v>97</v>
      </c>
      <c r="R39" s="131"/>
      <c r="S39" s="131"/>
      <c r="T39" s="142"/>
    </row>
    <row r="40" spans="2:20" ht="15.75">
      <c r="B40" s="86"/>
      <c r="C40" s="58"/>
      <c r="D40" s="45"/>
      <c r="E40" s="45"/>
      <c r="F40" s="45"/>
      <c r="G40" s="45"/>
      <c r="H40" s="45"/>
      <c r="I40" s="45"/>
      <c r="J40" s="45"/>
      <c r="K40" s="45"/>
      <c r="L40" s="87"/>
      <c r="M40" s="49"/>
      <c r="O40" s="133" t="s">
        <v>36</v>
      </c>
      <c r="P40" s="134"/>
      <c r="Q40" s="134"/>
      <c r="R40" s="135"/>
      <c r="S40" s="136">
        <f>SUM(S36:S39)</f>
        <v>46621</v>
      </c>
      <c r="T40" s="137">
        <v>1</v>
      </c>
    </row>
    <row r="41" spans="2:20">
      <c r="B41" s="62" t="s">
        <v>40</v>
      </c>
      <c r="C41" s="62">
        <v>0</v>
      </c>
      <c r="D41" s="64">
        <v>0</v>
      </c>
      <c r="E41" s="62">
        <v>0</v>
      </c>
      <c r="F41" s="62">
        <v>1602</v>
      </c>
      <c r="G41" s="62">
        <v>0</v>
      </c>
      <c r="H41" s="62">
        <v>0</v>
      </c>
      <c r="I41" s="88">
        <v>0</v>
      </c>
      <c r="J41" s="64">
        <v>0</v>
      </c>
      <c r="K41" s="64">
        <v>0</v>
      </c>
      <c r="L41" s="89">
        <f>(D41+E41+F41+G41+H41+I41+K41)</f>
        <v>1602</v>
      </c>
      <c r="M41" s="90">
        <f>(L41*M43/L43)</f>
        <v>3.4362197293065354E-2</v>
      </c>
    </row>
    <row r="42" spans="2:20">
      <c r="B42" s="66"/>
      <c r="C42" s="66"/>
      <c r="D42" s="68"/>
      <c r="E42" s="66"/>
      <c r="F42" s="66"/>
      <c r="G42" s="66"/>
      <c r="H42" s="66"/>
      <c r="I42" s="91"/>
      <c r="J42" s="68"/>
      <c r="K42" s="68"/>
      <c r="L42" s="89"/>
      <c r="M42" s="90"/>
    </row>
    <row r="43" spans="2:20">
      <c r="B43" s="21" t="s">
        <v>41</v>
      </c>
      <c r="C43" s="92"/>
      <c r="D43" s="93">
        <v>0</v>
      </c>
      <c r="E43" s="93">
        <v>0</v>
      </c>
      <c r="F43" s="93">
        <v>1602</v>
      </c>
      <c r="G43" s="93">
        <v>45019</v>
      </c>
      <c r="H43" s="93">
        <v>0</v>
      </c>
      <c r="I43" s="93">
        <v>0</v>
      </c>
      <c r="J43" s="94"/>
      <c r="K43" s="93">
        <v>0</v>
      </c>
      <c r="L43" s="93">
        <f>(F43+G43)</f>
        <v>46621</v>
      </c>
      <c r="M43" s="95">
        <v>1</v>
      </c>
    </row>
    <row r="44" spans="2:20">
      <c r="B44" s="33"/>
      <c r="C44" s="72"/>
      <c r="D44" s="96"/>
      <c r="E44" s="96"/>
      <c r="F44" s="96"/>
      <c r="G44" s="96"/>
      <c r="H44" s="96"/>
      <c r="I44" s="96"/>
      <c r="J44" s="97"/>
      <c r="K44" s="96"/>
      <c r="L44" s="96"/>
      <c r="M44" s="98"/>
    </row>
  </sheetData>
  <mergeCells count="286">
    <mergeCell ref="O40:R40"/>
    <mergeCell ref="O36:O37"/>
    <mergeCell ref="P36:P37"/>
    <mergeCell ref="R36:R37"/>
    <mergeCell ref="S36:S37"/>
    <mergeCell ref="T36:T37"/>
    <mergeCell ref="O38:O39"/>
    <mergeCell ref="P38:P39"/>
    <mergeCell ref="R38:R39"/>
    <mergeCell ref="S38:S39"/>
    <mergeCell ref="T38:T39"/>
    <mergeCell ref="O32:O33"/>
    <mergeCell ref="P32:P33"/>
    <mergeCell ref="R32:R33"/>
    <mergeCell ref="S32:S33"/>
    <mergeCell ref="T32:T33"/>
    <mergeCell ref="O34:R34"/>
    <mergeCell ref="O28:O29"/>
    <mergeCell ref="P28:P29"/>
    <mergeCell ref="R28:R29"/>
    <mergeCell ref="S28:S29"/>
    <mergeCell ref="T28:T29"/>
    <mergeCell ref="O30:O31"/>
    <mergeCell ref="P30:P31"/>
    <mergeCell ref="R30:R31"/>
    <mergeCell ref="S30:S31"/>
    <mergeCell ref="T30:T31"/>
    <mergeCell ref="O24:O25"/>
    <mergeCell ref="P24:P25"/>
    <mergeCell ref="R24:R25"/>
    <mergeCell ref="S24:S25"/>
    <mergeCell ref="T24:T25"/>
    <mergeCell ref="O26:O27"/>
    <mergeCell ref="P26:P27"/>
    <mergeCell ref="R26:R27"/>
    <mergeCell ref="S26:S27"/>
    <mergeCell ref="T26:T27"/>
    <mergeCell ref="O20:O21"/>
    <mergeCell ref="P20:P21"/>
    <mergeCell ref="R20:R21"/>
    <mergeCell ref="S20:S21"/>
    <mergeCell ref="T20:T21"/>
    <mergeCell ref="O22:O23"/>
    <mergeCell ref="P22:P23"/>
    <mergeCell ref="R22:R23"/>
    <mergeCell ref="S22:S23"/>
    <mergeCell ref="T22:T23"/>
    <mergeCell ref="O16:O17"/>
    <mergeCell ref="P16:P17"/>
    <mergeCell ref="R16:R17"/>
    <mergeCell ref="S16:S17"/>
    <mergeCell ref="T16:T17"/>
    <mergeCell ref="O18:O19"/>
    <mergeCell ref="P18:P19"/>
    <mergeCell ref="R18:R19"/>
    <mergeCell ref="S18:S19"/>
    <mergeCell ref="T18:T19"/>
    <mergeCell ref="O12:O13"/>
    <mergeCell ref="P12:P13"/>
    <mergeCell ref="R12:R13"/>
    <mergeCell ref="S12:S13"/>
    <mergeCell ref="T12:T13"/>
    <mergeCell ref="O14:O15"/>
    <mergeCell ref="P14:P15"/>
    <mergeCell ref="R14:R15"/>
    <mergeCell ref="S14:S15"/>
    <mergeCell ref="T14:T15"/>
    <mergeCell ref="T8:T9"/>
    <mergeCell ref="O10:O11"/>
    <mergeCell ref="P10:P11"/>
    <mergeCell ref="R10:R11"/>
    <mergeCell ref="S10:S11"/>
    <mergeCell ref="T10:T11"/>
    <mergeCell ref="O3:T3"/>
    <mergeCell ref="O5:P7"/>
    <mergeCell ref="R5:R7"/>
    <mergeCell ref="S5:S7"/>
    <mergeCell ref="T5:T7"/>
    <mergeCell ref="O8:O9"/>
    <mergeCell ref="P8:P9"/>
    <mergeCell ref="R8:R9"/>
    <mergeCell ref="S8:S9"/>
    <mergeCell ref="M43:M44"/>
    <mergeCell ref="M41:M42"/>
    <mergeCell ref="B43:B44"/>
    <mergeCell ref="D43:D44"/>
    <mergeCell ref="E43:E44"/>
    <mergeCell ref="F43:F44"/>
    <mergeCell ref="G43:G44"/>
    <mergeCell ref="H43:H44"/>
    <mergeCell ref="I43:I44"/>
    <mergeCell ref="K43:K44"/>
    <mergeCell ref="L43:L44"/>
    <mergeCell ref="G41:G42"/>
    <mergeCell ref="H41:H42"/>
    <mergeCell ref="I41:I42"/>
    <mergeCell ref="J41:J42"/>
    <mergeCell ref="K41:K42"/>
    <mergeCell ref="L41:L42"/>
    <mergeCell ref="I39:I40"/>
    <mergeCell ref="J39:J40"/>
    <mergeCell ref="K39:K40"/>
    <mergeCell ref="L39:L40"/>
    <mergeCell ref="M39:M40"/>
    <mergeCell ref="B41:B42"/>
    <mergeCell ref="C41:C42"/>
    <mergeCell ref="D41:D42"/>
    <mergeCell ref="E41:E42"/>
    <mergeCell ref="F41:F42"/>
    <mergeCell ref="C39:C40"/>
    <mergeCell ref="D39:D40"/>
    <mergeCell ref="E39:E40"/>
    <mergeCell ref="F39:F40"/>
    <mergeCell ref="G39:G40"/>
    <mergeCell ref="H39:H40"/>
    <mergeCell ref="I32:I33"/>
    <mergeCell ref="J32:J33"/>
    <mergeCell ref="K32:K33"/>
    <mergeCell ref="L32:L33"/>
    <mergeCell ref="M32:M33"/>
    <mergeCell ref="B36:K36"/>
    <mergeCell ref="L36:M36"/>
    <mergeCell ref="K30:K31"/>
    <mergeCell ref="L30:L31"/>
    <mergeCell ref="M30:M31"/>
    <mergeCell ref="B32:B33"/>
    <mergeCell ref="C32:C33"/>
    <mergeCell ref="D32:D33"/>
    <mergeCell ref="E32:E33"/>
    <mergeCell ref="F32:F33"/>
    <mergeCell ref="G32:G33"/>
    <mergeCell ref="H32:H33"/>
    <mergeCell ref="M28:M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G28:G29"/>
    <mergeCell ref="H28:H29"/>
    <mergeCell ref="I28:I29"/>
    <mergeCell ref="J28:J29"/>
    <mergeCell ref="K28:K29"/>
    <mergeCell ref="L28:L29"/>
    <mergeCell ref="I26:I27"/>
    <mergeCell ref="J26:J27"/>
    <mergeCell ref="K26:K27"/>
    <mergeCell ref="L26:L27"/>
    <mergeCell ref="M26:M27"/>
    <mergeCell ref="B28:B29"/>
    <mergeCell ref="C28:C29"/>
    <mergeCell ref="D28:D29"/>
    <mergeCell ref="E28:E29"/>
    <mergeCell ref="F28:F29"/>
    <mergeCell ref="K24:K25"/>
    <mergeCell ref="L24:L25"/>
    <mergeCell ref="M24:M25"/>
    <mergeCell ref="B26:B27"/>
    <mergeCell ref="C26:C27"/>
    <mergeCell ref="D26:D27"/>
    <mergeCell ref="E26:E27"/>
    <mergeCell ref="F26:F27"/>
    <mergeCell ref="G26:G27"/>
    <mergeCell ref="H26:H27"/>
    <mergeCell ref="M22:M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G22:G23"/>
    <mergeCell ref="H22:H23"/>
    <mergeCell ref="I22:I23"/>
    <mergeCell ref="J22:J23"/>
    <mergeCell ref="K22:K23"/>
    <mergeCell ref="L22:L23"/>
    <mergeCell ref="I20:I21"/>
    <mergeCell ref="J20:J21"/>
    <mergeCell ref="K20:K21"/>
    <mergeCell ref="L20:L21"/>
    <mergeCell ref="M20:M21"/>
    <mergeCell ref="B22:B23"/>
    <mergeCell ref="C22:C23"/>
    <mergeCell ref="D22:D23"/>
    <mergeCell ref="E22:E23"/>
    <mergeCell ref="F22:F23"/>
    <mergeCell ref="K18:K19"/>
    <mergeCell ref="L18:L19"/>
    <mergeCell ref="M18:M19"/>
    <mergeCell ref="B20:B21"/>
    <mergeCell ref="C20:C21"/>
    <mergeCell ref="D20:D21"/>
    <mergeCell ref="E20:E21"/>
    <mergeCell ref="F20:F21"/>
    <mergeCell ref="G20:G21"/>
    <mergeCell ref="H20:H21"/>
    <mergeCell ref="M16:M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G16:G17"/>
    <mergeCell ref="H16:H17"/>
    <mergeCell ref="I16:I17"/>
    <mergeCell ref="J16:J17"/>
    <mergeCell ref="K16:K17"/>
    <mergeCell ref="L16:L17"/>
    <mergeCell ref="I14:I15"/>
    <mergeCell ref="J14:J15"/>
    <mergeCell ref="K14:K15"/>
    <mergeCell ref="L14:L15"/>
    <mergeCell ref="M14:M15"/>
    <mergeCell ref="B16:B17"/>
    <mergeCell ref="C16:C17"/>
    <mergeCell ref="D16:D17"/>
    <mergeCell ref="E16:E17"/>
    <mergeCell ref="F16:F17"/>
    <mergeCell ref="K12:K13"/>
    <mergeCell ref="L12:L13"/>
    <mergeCell ref="M12:M13"/>
    <mergeCell ref="B14:B15"/>
    <mergeCell ref="C14:C15"/>
    <mergeCell ref="D14:D15"/>
    <mergeCell ref="E14:E15"/>
    <mergeCell ref="F14:F15"/>
    <mergeCell ref="G14:G15"/>
    <mergeCell ref="H14:H15"/>
    <mergeCell ref="M10:M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I8:I9"/>
    <mergeCell ref="J8:J9"/>
    <mergeCell ref="K8:K9"/>
    <mergeCell ref="L8:L9"/>
    <mergeCell ref="M8:M9"/>
    <mergeCell ref="B10:B11"/>
    <mergeCell ref="C10:C11"/>
    <mergeCell ref="D10:D11"/>
    <mergeCell ref="E10:E11"/>
    <mergeCell ref="F10:F11"/>
    <mergeCell ref="K5:K7"/>
    <mergeCell ref="L5:L7"/>
    <mergeCell ref="M5:M7"/>
    <mergeCell ref="B8:B9"/>
    <mergeCell ref="C8:C9"/>
    <mergeCell ref="D8:D9"/>
    <mergeCell ref="E8:E9"/>
    <mergeCell ref="F8:F9"/>
    <mergeCell ref="G8:G9"/>
    <mergeCell ref="H8:H9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4"/>
  <sheetViews>
    <sheetView workbookViewId="0">
      <selection activeCell="I22" sqref="I22"/>
    </sheetView>
  </sheetViews>
  <sheetFormatPr baseColWidth="10" defaultRowHeight="15"/>
  <cols>
    <col min="2" max="2" width="35" customWidth="1"/>
  </cols>
  <sheetData>
    <row r="3" spans="2:8">
      <c r="B3" s="1" t="s">
        <v>0</v>
      </c>
      <c r="C3" s="1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</row>
    <row r="4" spans="2:8">
      <c r="B4" s="4"/>
      <c r="C4" s="4"/>
      <c r="D4" s="5"/>
      <c r="E4" s="5"/>
      <c r="F4" s="5"/>
      <c r="G4" s="5"/>
      <c r="H4" s="3"/>
    </row>
    <row r="5" spans="2:8">
      <c r="C5" s="6"/>
      <c r="D5" s="7"/>
      <c r="E5" s="7"/>
      <c r="F5" s="7"/>
      <c r="G5" s="7"/>
      <c r="H5" s="6"/>
    </row>
    <row r="6" spans="2:8">
      <c r="B6" s="8" t="s">
        <v>7</v>
      </c>
      <c r="C6" s="9">
        <v>5777.23</v>
      </c>
      <c r="D6" s="10">
        <v>16</v>
      </c>
      <c r="E6" s="10">
        <v>8</v>
      </c>
      <c r="F6" s="10">
        <v>8</v>
      </c>
      <c r="G6" s="10">
        <v>0</v>
      </c>
      <c r="H6" s="10">
        <v>85</v>
      </c>
    </row>
    <row r="7" spans="2:8">
      <c r="B7" s="8" t="s">
        <v>8</v>
      </c>
      <c r="C7" s="10">
        <v>345.6</v>
      </c>
      <c r="D7" s="10">
        <v>0</v>
      </c>
      <c r="E7" s="10">
        <v>0</v>
      </c>
      <c r="F7" s="10">
        <v>0</v>
      </c>
      <c r="G7" s="10">
        <v>0</v>
      </c>
      <c r="H7" s="10">
        <f>'[1]ARBOLES PROPUESTOS'!$L$34</f>
        <v>20</v>
      </c>
    </row>
    <row r="8" spans="2:8">
      <c r="B8" s="8" t="s">
        <v>9</v>
      </c>
      <c r="C8" s="9">
        <v>3149.42</v>
      </c>
      <c r="D8" s="10">
        <v>1</v>
      </c>
      <c r="E8" s="10">
        <v>0</v>
      </c>
      <c r="F8" s="10">
        <v>1</v>
      </c>
      <c r="G8" s="10">
        <v>0</v>
      </c>
      <c r="H8" s="10">
        <v>30</v>
      </c>
    </row>
    <row r="9" spans="2:8">
      <c r="B9" s="8" t="s">
        <v>10</v>
      </c>
      <c r="C9" s="10">
        <v>3797.85</v>
      </c>
      <c r="D9" s="10">
        <v>6</v>
      </c>
      <c r="E9" s="10">
        <v>5</v>
      </c>
      <c r="F9" s="10">
        <v>1</v>
      </c>
      <c r="G9" s="10">
        <v>0</v>
      </c>
      <c r="H9" s="10">
        <v>38</v>
      </c>
    </row>
    <row r="10" spans="2:8">
      <c r="B10" s="8" t="s">
        <v>11</v>
      </c>
      <c r="C10" s="9">
        <v>15853.27</v>
      </c>
      <c r="D10" s="10">
        <v>2</v>
      </c>
      <c r="E10" s="10">
        <v>2</v>
      </c>
      <c r="F10" s="10">
        <v>0</v>
      </c>
      <c r="G10" s="10">
        <v>2</v>
      </c>
      <c r="H10" s="10">
        <f>'[1]ARBOLES PROPUESTOS'!$J$34</f>
        <v>23</v>
      </c>
    </row>
    <row r="11" spans="2:8">
      <c r="B11" s="8" t="s">
        <v>12</v>
      </c>
      <c r="C11" s="11">
        <v>1896.62</v>
      </c>
      <c r="D11" s="10">
        <v>4</v>
      </c>
      <c r="E11" s="10">
        <v>4</v>
      </c>
      <c r="F11" s="10">
        <v>0</v>
      </c>
      <c r="G11" s="10">
        <v>4</v>
      </c>
      <c r="H11" s="10">
        <f>'[1]ARBOLES PROPUESTOS'!$Q$34</f>
        <v>28</v>
      </c>
    </row>
    <row r="12" spans="2:8">
      <c r="B12" s="8" t="s">
        <v>13</v>
      </c>
      <c r="C12" s="9">
        <v>6730.99</v>
      </c>
      <c r="D12" s="10">
        <v>38</v>
      </c>
      <c r="E12" s="10">
        <v>34</v>
      </c>
      <c r="F12" s="10">
        <v>1</v>
      </c>
      <c r="G12" s="10">
        <v>4</v>
      </c>
      <c r="H12" s="10">
        <v>0</v>
      </c>
    </row>
    <row r="13" spans="2:8">
      <c r="B13" s="8" t="s">
        <v>14</v>
      </c>
      <c r="C13" s="9">
        <v>4287.17</v>
      </c>
      <c r="D13" s="10">
        <v>14</v>
      </c>
      <c r="E13" s="10">
        <v>6</v>
      </c>
      <c r="F13" s="10">
        <v>8</v>
      </c>
      <c r="G13" s="10">
        <v>0</v>
      </c>
      <c r="H13" s="10">
        <v>25</v>
      </c>
    </row>
    <row r="14" spans="2:8" ht="15.75">
      <c r="B14" s="12" t="s">
        <v>15</v>
      </c>
      <c r="C14" s="13">
        <f>SUM(C6:C13)</f>
        <v>41838.15</v>
      </c>
      <c r="D14" s="14">
        <f>SUM(D6:D13)</f>
        <v>81</v>
      </c>
      <c r="E14" s="14">
        <f>SUM(E6:E13)</f>
        <v>59</v>
      </c>
      <c r="F14" s="14">
        <f>SUM(F6:F13)</f>
        <v>19</v>
      </c>
      <c r="G14" s="14">
        <f>SUM(G6:G13)</f>
        <v>10</v>
      </c>
      <c r="H14" s="14">
        <f>SUM(H6:H13)</f>
        <v>249</v>
      </c>
    </row>
  </sheetData>
  <mergeCells count="7">
    <mergeCell ref="H3:H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Arb. Existentes</vt:lpstr>
      <vt:lpstr>Arb. Erradicar</vt:lpstr>
      <vt:lpstr>Arb. Propuestos</vt:lpstr>
      <vt:lpstr>Tabla comparativa</vt:lpstr>
    </vt:vector>
  </TitlesOfParts>
  <Company>Asociacion colombiana de arquitectos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Equipo1</dc:creator>
  <cp:lastModifiedBy>Equipo1</cp:lastModifiedBy>
  <dcterms:created xsi:type="dcterms:W3CDTF">2009-08-13T22:14:06Z</dcterms:created>
  <dcterms:modified xsi:type="dcterms:W3CDTF">2009-08-13T22:22:40Z</dcterms:modified>
</cp:coreProperties>
</file>